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efsa815-my.sharepoint.com/personal/lisa_brovall_efsa_europa_eu/Documents/Docs to cancel/"/>
    </mc:Choice>
  </mc:AlternateContent>
  <xr:revisionPtr revIDLastSave="10" documentId="13_ncr:1_{EC8C9B89-BC79-4D02-8990-8C85AC544303}" xr6:coauthVersionLast="47" xr6:coauthVersionMax="47" xr10:uidLastSave="{D8E8B4A8-E239-43DC-847B-355426C6AAAB}"/>
  <bookViews>
    <workbookView xWindow="-120" yWindow="-120" windowWidth="29040" windowHeight="15840" tabRatio="824" xr2:uid="{00000000-000D-0000-FFFF-FFFF00000000}"/>
  </bookViews>
  <sheets>
    <sheet name="Financial Statement - Summary" sheetId="1" r:id="rId1"/>
    <sheet name="A.1" sheetId="2" r:id="rId2"/>
    <sheet name="A.2" sheetId="12" r:id="rId3"/>
    <sheet name="Monthly overview" sheetId="16" r:id="rId4"/>
    <sheet name="January 2021" sheetId="14" r:id="rId5"/>
    <sheet name="February 2021" sheetId="17" r:id="rId6"/>
    <sheet name="March 2021" sheetId="18" r:id="rId7"/>
    <sheet name="April 2021" sheetId="19" r:id="rId8"/>
    <sheet name="May 2021" sheetId="22" r:id="rId9"/>
    <sheet name="June 2021" sheetId="23" r:id="rId10"/>
    <sheet name="July 2021" sheetId="24" r:id="rId11"/>
    <sheet name="August 2021" sheetId="25" r:id="rId12"/>
    <sheet name="September 2021" sheetId="20" r:id="rId13"/>
    <sheet name="October 2021" sheetId="21" r:id="rId14"/>
    <sheet name="November 2021" sheetId="26" r:id="rId15"/>
    <sheet name="December 2021 " sheetId="27" r:id="rId16"/>
    <sheet name="January 2022" sheetId="40" state="hidden" r:id="rId17"/>
    <sheet name="February 2022" sheetId="41" state="hidden" r:id="rId18"/>
    <sheet name="March 2022" sheetId="30" state="hidden" r:id="rId19"/>
    <sheet name="April 2022" sheetId="31" state="hidden" r:id="rId20"/>
    <sheet name="May 2022" sheetId="32" state="hidden" r:id="rId21"/>
    <sheet name="June 2022" sheetId="33" state="hidden" r:id="rId22"/>
    <sheet name="July 2022" sheetId="34" state="hidden" r:id="rId23"/>
    <sheet name="August 2022" sheetId="35" state="hidden" r:id="rId24"/>
    <sheet name="September 2022" sheetId="36" state="hidden" r:id="rId25"/>
    <sheet name="October 2022" sheetId="37" state="hidden" r:id="rId26"/>
    <sheet name="November 2022" sheetId="38" state="hidden" r:id="rId27"/>
    <sheet name="December 2022" sheetId="39" state="hidden" r:id="rId28"/>
    <sheet name="January 2023" sheetId="42" state="hidden" r:id="rId29"/>
    <sheet name="February 2023" sheetId="43" state="hidden" r:id="rId30"/>
    <sheet name="March 2023" sheetId="44" state="hidden" r:id="rId31"/>
    <sheet name="April 2023" sheetId="45" state="hidden" r:id="rId32"/>
    <sheet name="May 2023" sheetId="46" state="hidden" r:id="rId33"/>
    <sheet name="June 2023" sheetId="47" state="hidden" r:id="rId34"/>
    <sheet name="July 2023" sheetId="48" state="hidden" r:id="rId35"/>
  </sheets>
  <definedNames>
    <definedName name="Mode_of_transport__for_shared_car_travels_follow_the_rules_on_costs_eligibility">A.2!$I$3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C8" i="1"/>
  <c r="J4" i="12"/>
  <c r="J5" i="12"/>
  <c r="J6" i="12"/>
  <c r="J7" i="12"/>
  <c r="J8" i="12"/>
  <c r="J9" i="12"/>
  <c r="J10" i="12"/>
  <c r="J11" i="12"/>
  <c r="J12" i="12"/>
  <c r="J13" i="12"/>
  <c r="J14" i="12"/>
  <c r="J15" i="12"/>
  <c r="J16" i="12"/>
  <c r="J17" i="12"/>
  <c r="J3" i="12"/>
  <c r="E45" i="12" l="1"/>
  <c r="E46" i="12"/>
  <c r="E47" i="12"/>
  <c r="E48" i="12"/>
  <c r="E44" i="12"/>
  <c r="S21" i="12" l="1"/>
  <c r="S22" i="12"/>
  <c r="S23" i="12"/>
  <c r="S24" i="12"/>
  <c r="S25" i="12"/>
  <c r="S26" i="12"/>
  <c r="S27" i="12"/>
  <c r="S28" i="12"/>
  <c r="S29" i="12"/>
  <c r="S30" i="12"/>
  <c r="S31" i="12"/>
  <c r="S32" i="12"/>
  <c r="S33" i="12"/>
  <c r="S34" i="12"/>
  <c r="S20" i="12"/>
  <c r="S4" i="12"/>
  <c r="S5" i="12"/>
  <c r="S6" i="12"/>
  <c r="S7" i="12"/>
  <c r="S8" i="12"/>
  <c r="S9" i="12"/>
  <c r="S10" i="12"/>
  <c r="S11" i="12"/>
  <c r="S12" i="12"/>
  <c r="S13" i="12"/>
  <c r="S14" i="12"/>
  <c r="S15" i="12"/>
  <c r="S16" i="12"/>
  <c r="S17" i="12"/>
  <c r="S3" i="12"/>
  <c r="C40" i="16"/>
  <c r="D7" i="16"/>
  <c r="F40" i="16" l="1"/>
  <c r="G40" i="16"/>
  <c r="H40" i="16"/>
  <c r="B32" i="14" l="1"/>
  <c r="B33" i="14" s="1"/>
  <c r="C3" i="16" s="1"/>
  <c r="B71" i="14"/>
  <c r="B72" i="14" s="1"/>
  <c r="D3" i="16" s="1"/>
  <c r="B109" i="14"/>
  <c r="B110" i="14" s="1"/>
  <c r="E3" i="16" s="1"/>
  <c r="E40" i="16" s="1"/>
  <c r="B114" i="14" l="1"/>
  <c r="G3" i="16"/>
  <c r="H3" i="16"/>
  <c r="G4" i="16"/>
  <c r="G41" i="16" s="1"/>
  <c r="H4" i="16"/>
  <c r="H24" i="16"/>
  <c r="H60" i="16" s="1"/>
  <c r="G33" i="16"/>
  <c r="G68" i="16"/>
  <c r="I39" i="16"/>
  <c r="C19" i="16"/>
  <c r="C55" i="16" s="1"/>
  <c r="C35" i="16"/>
  <c r="C70" i="16" s="1"/>
  <c r="F34" i="16"/>
  <c r="F69" i="16" s="1"/>
  <c r="F32" i="16"/>
  <c r="F67" i="16" s="1"/>
  <c r="E29" i="16"/>
  <c r="E64" i="16" s="1"/>
  <c r="D29" i="16"/>
  <c r="D64" i="16" s="1"/>
  <c r="D23" i="16"/>
  <c r="D59" i="16" s="1"/>
  <c r="C23" i="16"/>
  <c r="C59" i="16" s="1"/>
  <c r="D21" i="16"/>
  <c r="D57" i="16" s="1"/>
  <c r="C16" i="16"/>
  <c r="C52" i="16" s="1"/>
  <c r="B233" i="48"/>
  <c r="B234" i="48" s="1"/>
  <c r="H35" i="16" s="1"/>
  <c r="H70" i="16" s="1"/>
  <c r="B193" i="48"/>
  <c r="B194" i="48" s="1"/>
  <c r="G35" i="16" s="1"/>
  <c r="G70" i="16" s="1"/>
  <c r="B153" i="48"/>
  <c r="B154" i="48" s="1"/>
  <c r="F35" i="16" s="1"/>
  <c r="F70" i="16" s="1"/>
  <c r="B113" i="48"/>
  <c r="B114" i="48" s="1"/>
  <c r="E35" i="16" s="1"/>
  <c r="E70" i="16" s="1"/>
  <c r="B73" i="48"/>
  <c r="B74" i="48" s="1"/>
  <c r="D35" i="16" s="1"/>
  <c r="D70" i="16" s="1"/>
  <c r="B32" i="48"/>
  <c r="B33" i="48" s="1"/>
  <c r="B233" i="47"/>
  <c r="B234" i="47" s="1"/>
  <c r="H34" i="16" s="1"/>
  <c r="H69" i="16" s="1"/>
  <c r="B194" i="47"/>
  <c r="G34" i="16" s="1"/>
  <c r="G69" i="16" s="1"/>
  <c r="B193" i="47"/>
  <c r="B154" i="47"/>
  <c r="B153" i="47"/>
  <c r="B113" i="47"/>
  <c r="B114" i="47" s="1"/>
  <c r="E34" i="16" s="1"/>
  <c r="E69" i="16" s="1"/>
  <c r="B73" i="47"/>
  <c r="B74" i="47" s="1"/>
  <c r="D34" i="16" s="1"/>
  <c r="D69" i="16" s="1"/>
  <c r="B32" i="47"/>
  <c r="B33" i="47" s="1"/>
  <c r="C34" i="16" s="1"/>
  <c r="C69" i="16" s="1"/>
  <c r="B233" i="46"/>
  <c r="B234" i="46" s="1"/>
  <c r="H33" i="16" s="1"/>
  <c r="H68" i="16" s="1"/>
  <c r="B193" i="46"/>
  <c r="B194" i="46" s="1"/>
  <c r="B153" i="46"/>
  <c r="B154" i="46" s="1"/>
  <c r="F33" i="16" s="1"/>
  <c r="F68" i="16" s="1"/>
  <c r="B113" i="46"/>
  <c r="B114" i="46" s="1"/>
  <c r="E33" i="16" s="1"/>
  <c r="E68" i="16" s="1"/>
  <c r="B73" i="46"/>
  <c r="B74" i="46" s="1"/>
  <c r="D33" i="16" s="1"/>
  <c r="D68" i="16" s="1"/>
  <c r="B32" i="46"/>
  <c r="B33" i="46" s="1"/>
  <c r="C33" i="16" s="1"/>
  <c r="C68" i="16" s="1"/>
  <c r="B233" i="45"/>
  <c r="B234" i="45" s="1"/>
  <c r="H32" i="16" s="1"/>
  <c r="H67" i="16" s="1"/>
  <c r="B194" i="45"/>
  <c r="G32" i="16" s="1"/>
  <c r="G67" i="16" s="1"/>
  <c r="B193" i="45"/>
  <c r="B153" i="45"/>
  <c r="B154" i="45" s="1"/>
  <c r="B113" i="45"/>
  <c r="B114" i="45" s="1"/>
  <c r="E32" i="16" s="1"/>
  <c r="E67" i="16" s="1"/>
  <c r="B73" i="45"/>
  <c r="B74" i="45" s="1"/>
  <c r="D32" i="16" s="1"/>
  <c r="D67" i="16" s="1"/>
  <c r="B32" i="45"/>
  <c r="B33" i="45" s="1"/>
  <c r="B233" i="44"/>
  <c r="B234" i="44" s="1"/>
  <c r="H31" i="16" s="1"/>
  <c r="H66" i="16" s="1"/>
  <c r="B193" i="44"/>
  <c r="B194" i="44" s="1"/>
  <c r="G31" i="16" s="1"/>
  <c r="G66" i="16" s="1"/>
  <c r="B153" i="44"/>
  <c r="B154" i="44" s="1"/>
  <c r="F31" i="16" s="1"/>
  <c r="F66" i="16" s="1"/>
  <c r="B113" i="44"/>
  <c r="B114" i="44" s="1"/>
  <c r="E31" i="16" s="1"/>
  <c r="E66" i="16" s="1"/>
  <c r="B73" i="44"/>
  <c r="B74" i="44" s="1"/>
  <c r="D31" i="16" s="1"/>
  <c r="D66" i="16" s="1"/>
  <c r="B32" i="44"/>
  <c r="B33" i="44" s="1"/>
  <c r="C31" i="16" s="1"/>
  <c r="C66" i="16" s="1"/>
  <c r="B233" i="43"/>
  <c r="B234" i="43" s="1"/>
  <c r="H30" i="16" s="1"/>
  <c r="H65" i="16" s="1"/>
  <c r="B194" i="43"/>
  <c r="G30" i="16" s="1"/>
  <c r="G65" i="16" s="1"/>
  <c r="B193" i="43"/>
  <c r="B154" i="43"/>
  <c r="F30" i="16" s="1"/>
  <c r="F65" i="16" s="1"/>
  <c r="B153" i="43"/>
  <c r="B113" i="43"/>
  <c r="B114" i="43" s="1"/>
  <c r="E30" i="16" s="1"/>
  <c r="E65" i="16" s="1"/>
  <c r="B73" i="43"/>
  <c r="B74" i="43" s="1"/>
  <c r="D30" i="16" s="1"/>
  <c r="D65" i="16" s="1"/>
  <c r="B32" i="43"/>
  <c r="B33" i="43" s="1"/>
  <c r="C30" i="16" s="1"/>
  <c r="C65" i="16" s="1"/>
  <c r="B233" i="42"/>
  <c r="B234" i="42" s="1"/>
  <c r="H29" i="16" s="1"/>
  <c r="H64" i="16" s="1"/>
  <c r="B193" i="42"/>
  <c r="B194" i="42" s="1"/>
  <c r="G29" i="16" s="1"/>
  <c r="B153" i="42"/>
  <c r="B154" i="42" s="1"/>
  <c r="F29" i="16" s="1"/>
  <c r="F64" i="16" s="1"/>
  <c r="B113" i="42"/>
  <c r="B114" i="42" s="1"/>
  <c r="B73" i="42"/>
  <c r="B74" i="42" s="1"/>
  <c r="B32" i="42"/>
  <c r="B33" i="42" s="1"/>
  <c r="C29" i="16" s="1"/>
  <c r="C64" i="16" s="1"/>
  <c r="B233" i="41"/>
  <c r="B234" i="41" s="1"/>
  <c r="H17" i="16" s="1"/>
  <c r="H53" i="16" s="1"/>
  <c r="B193" i="41"/>
  <c r="B194" i="41" s="1"/>
  <c r="G17" i="16" s="1"/>
  <c r="G53" i="16" s="1"/>
  <c r="B153" i="41"/>
  <c r="B154" i="41" s="1"/>
  <c r="F17" i="16" s="1"/>
  <c r="F53" i="16" s="1"/>
  <c r="B113" i="41"/>
  <c r="B114" i="41" s="1"/>
  <c r="E17" i="16" s="1"/>
  <c r="E53" i="16" s="1"/>
  <c r="B73" i="41"/>
  <c r="B74" i="41" s="1"/>
  <c r="D17" i="16" s="1"/>
  <c r="D53" i="16" s="1"/>
  <c r="B32" i="41"/>
  <c r="B33" i="41" s="1"/>
  <c r="B233" i="40"/>
  <c r="B234" i="40" s="1"/>
  <c r="H16" i="16" s="1"/>
  <c r="H52" i="16" s="1"/>
  <c r="B193" i="40"/>
  <c r="B194" i="40" s="1"/>
  <c r="G16" i="16" s="1"/>
  <c r="B153" i="40"/>
  <c r="B154" i="40" s="1"/>
  <c r="F16" i="16" s="1"/>
  <c r="F52" i="16" s="1"/>
  <c r="B113" i="40"/>
  <c r="B114" i="40" s="1"/>
  <c r="E52" i="16" s="1"/>
  <c r="B73" i="40"/>
  <c r="B74" i="40" s="1"/>
  <c r="D16" i="16" s="1"/>
  <c r="D52" i="16" s="1"/>
  <c r="B32" i="40"/>
  <c r="B33" i="40" s="1"/>
  <c r="B233" i="39"/>
  <c r="B234" i="39" s="1"/>
  <c r="B193" i="39"/>
  <c r="B194" i="39" s="1"/>
  <c r="B153" i="39"/>
  <c r="B154" i="39" s="1"/>
  <c r="B113" i="39"/>
  <c r="B114" i="39" s="1"/>
  <c r="B73" i="39"/>
  <c r="B74" i="39" s="1"/>
  <c r="B32" i="39"/>
  <c r="B33" i="39" s="1"/>
  <c r="B233" i="38"/>
  <c r="B234" i="38" s="1"/>
  <c r="H26" i="16" s="1"/>
  <c r="H62" i="16" s="1"/>
  <c r="B194" i="38"/>
  <c r="G26" i="16" s="1"/>
  <c r="G62" i="16" s="1"/>
  <c r="B193" i="38"/>
  <c r="B153" i="38"/>
  <c r="B154" i="38" s="1"/>
  <c r="F26" i="16" s="1"/>
  <c r="F62" i="16" s="1"/>
  <c r="B113" i="38"/>
  <c r="B114" i="38" s="1"/>
  <c r="E26" i="16" s="1"/>
  <c r="E62" i="16" s="1"/>
  <c r="B73" i="38"/>
  <c r="B74" i="38" s="1"/>
  <c r="D26" i="16" s="1"/>
  <c r="D62" i="16" s="1"/>
  <c r="B33" i="38"/>
  <c r="B32" i="38"/>
  <c r="B233" i="37"/>
  <c r="B234" i="37" s="1"/>
  <c r="H25" i="16" s="1"/>
  <c r="H61" i="16" s="1"/>
  <c r="B193" i="37"/>
  <c r="B194" i="37" s="1"/>
  <c r="G25" i="16" s="1"/>
  <c r="G61" i="16" s="1"/>
  <c r="B153" i="37"/>
  <c r="B154" i="37" s="1"/>
  <c r="F25" i="16" s="1"/>
  <c r="F61" i="16" s="1"/>
  <c r="B113" i="37"/>
  <c r="B114" i="37" s="1"/>
  <c r="E25" i="16" s="1"/>
  <c r="E61" i="16" s="1"/>
  <c r="B73" i="37"/>
  <c r="B74" i="37" s="1"/>
  <c r="D25" i="16" s="1"/>
  <c r="D61" i="16" s="1"/>
  <c r="B33" i="37"/>
  <c r="C25" i="16" s="1"/>
  <c r="C61" i="16" s="1"/>
  <c r="B32" i="37"/>
  <c r="B233" i="36"/>
  <c r="B234" i="36" s="1"/>
  <c r="B194" i="36"/>
  <c r="G24" i="16" s="1"/>
  <c r="G60" i="16" s="1"/>
  <c r="B193" i="36"/>
  <c r="B153" i="36"/>
  <c r="B154" i="36" s="1"/>
  <c r="F24" i="16" s="1"/>
  <c r="F60" i="16" s="1"/>
  <c r="B113" i="36"/>
  <c r="B114" i="36" s="1"/>
  <c r="E24" i="16" s="1"/>
  <c r="E60" i="16" s="1"/>
  <c r="B73" i="36"/>
  <c r="B74" i="36" s="1"/>
  <c r="D24" i="16" s="1"/>
  <c r="D60" i="16" s="1"/>
  <c r="B32" i="36"/>
  <c r="B33" i="36" s="1"/>
  <c r="C24" i="16" s="1"/>
  <c r="C60" i="16" s="1"/>
  <c r="B233" i="35"/>
  <c r="B234" i="35" s="1"/>
  <c r="H23" i="16" s="1"/>
  <c r="H59" i="16" s="1"/>
  <c r="B193" i="35"/>
  <c r="B194" i="35" s="1"/>
  <c r="G23" i="16" s="1"/>
  <c r="G59" i="16" s="1"/>
  <c r="B153" i="35"/>
  <c r="B154" i="35" s="1"/>
  <c r="F23" i="16" s="1"/>
  <c r="F59" i="16" s="1"/>
  <c r="B113" i="35"/>
  <c r="B114" i="35" s="1"/>
  <c r="E23" i="16" s="1"/>
  <c r="E59" i="16" s="1"/>
  <c r="B74" i="35"/>
  <c r="B73" i="35"/>
  <c r="B32" i="35"/>
  <c r="B33" i="35" s="1"/>
  <c r="B234" i="34"/>
  <c r="H22" i="16" s="1"/>
  <c r="H58" i="16" s="1"/>
  <c r="B233" i="34"/>
  <c r="B193" i="34"/>
  <c r="B194" i="34" s="1"/>
  <c r="G22" i="16" s="1"/>
  <c r="G58" i="16" s="1"/>
  <c r="B153" i="34"/>
  <c r="B154" i="34" s="1"/>
  <c r="F22" i="16" s="1"/>
  <c r="F58" i="16" s="1"/>
  <c r="B113" i="34"/>
  <c r="B114" i="34" s="1"/>
  <c r="E22" i="16" s="1"/>
  <c r="E58" i="16" s="1"/>
  <c r="B73" i="34"/>
  <c r="B74" i="34" s="1"/>
  <c r="D22" i="16" s="1"/>
  <c r="D58" i="16" s="1"/>
  <c r="B32" i="34"/>
  <c r="B33" i="34" s="1"/>
  <c r="C22" i="16" s="1"/>
  <c r="C58" i="16" s="1"/>
  <c r="B233" i="33"/>
  <c r="B234" i="33" s="1"/>
  <c r="H21" i="16" s="1"/>
  <c r="H57" i="16" s="1"/>
  <c r="B194" i="33"/>
  <c r="G21" i="16" s="1"/>
  <c r="G57" i="16" s="1"/>
  <c r="B193" i="33"/>
  <c r="B153" i="33"/>
  <c r="B154" i="33" s="1"/>
  <c r="F21" i="16" s="1"/>
  <c r="F57" i="16" s="1"/>
  <c r="B113" i="33"/>
  <c r="B114" i="33" s="1"/>
  <c r="E21" i="16" s="1"/>
  <c r="E57" i="16" s="1"/>
  <c r="B73" i="33"/>
  <c r="B74" i="33" s="1"/>
  <c r="B33" i="33"/>
  <c r="B32" i="33"/>
  <c r="B233" i="32"/>
  <c r="B234" i="32" s="1"/>
  <c r="H20" i="16" s="1"/>
  <c r="H56" i="16" s="1"/>
  <c r="B193" i="32"/>
  <c r="B194" i="32" s="1"/>
  <c r="G20" i="16" s="1"/>
  <c r="G56" i="16" s="1"/>
  <c r="B153" i="32"/>
  <c r="B154" i="32" s="1"/>
  <c r="F20" i="16" s="1"/>
  <c r="F56" i="16" s="1"/>
  <c r="B113" i="32"/>
  <c r="B114" i="32" s="1"/>
  <c r="E20" i="16" s="1"/>
  <c r="E56" i="16" s="1"/>
  <c r="B73" i="32"/>
  <c r="B74" i="32" s="1"/>
  <c r="D20" i="16" s="1"/>
  <c r="D56" i="16" s="1"/>
  <c r="B32" i="32"/>
  <c r="B33" i="32" s="1"/>
  <c r="C20" i="16" s="1"/>
  <c r="C56" i="16" s="1"/>
  <c r="B234" i="31"/>
  <c r="H19" i="16" s="1"/>
  <c r="H55" i="16" s="1"/>
  <c r="B233" i="31"/>
  <c r="B193" i="31"/>
  <c r="B194" i="31" s="1"/>
  <c r="G19" i="16" s="1"/>
  <c r="G55" i="16" s="1"/>
  <c r="B153" i="31"/>
  <c r="B154" i="31" s="1"/>
  <c r="F19" i="16" s="1"/>
  <c r="F55" i="16" s="1"/>
  <c r="B113" i="31"/>
  <c r="B114" i="31" s="1"/>
  <c r="E19" i="16" s="1"/>
  <c r="E55" i="16" s="1"/>
  <c r="B74" i="31"/>
  <c r="D19" i="16" s="1"/>
  <c r="D55" i="16" s="1"/>
  <c r="B73" i="31"/>
  <c r="B32" i="31"/>
  <c r="B33" i="31" s="1"/>
  <c r="B233" i="30"/>
  <c r="B234" i="30" s="1"/>
  <c r="H18" i="16" s="1"/>
  <c r="H54" i="16" s="1"/>
  <c r="B193" i="30"/>
  <c r="B194" i="30" s="1"/>
  <c r="G18" i="16" s="1"/>
  <c r="G54" i="16" s="1"/>
  <c r="B153" i="30"/>
  <c r="B154" i="30" s="1"/>
  <c r="F18" i="16" s="1"/>
  <c r="F54" i="16" s="1"/>
  <c r="B113" i="30"/>
  <c r="B114" i="30" s="1"/>
  <c r="E18" i="16" s="1"/>
  <c r="E54" i="16" s="1"/>
  <c r="B73" i="30"/>
  <c r="B74" i="30" s="1"/>
  <c r="D18" i="16" s="1"/>
  <c r="D54" i="16" s="1"/>
  <c r="B32" i="30"/>
  <c r="B33" i="30" s="1"/>
  <c r="C18" i="16" s="1"/>
  <c r="C54" i="16" s="1"/>
  <c r="G36" i="16" l="1"/>
  <c r="G64" i="16"/>
  <c r="G52" i="16"/>
  <c r="B240" i="38"/>
  <c r="B240" i="48"/>
  <c r="C26" i="16"/>
  <c r="C62" i="16" s="1"/>
  <c r="B240" i="31"/>
  <c r="B240" i="33"/>
  <c r="B240" i="34"/>
  <c r="B240" i="36"/>
  <c r="C21" i="16"/>
  <c r="C57" i="16" s="1"/>
  <c r="B240" i="45"/>
  <c r="C32" i="16"/>
  <c r="C67" i="16" s="1"/>
  <c r="H36" i="16"/>
  <c r="H41" i="16"/>
  <c r="B240" i="43"/>
  <c r="B240" i="41"/>
  <c r="C17" i="16"/>
  <c r="C53" i="16" s="1"/>
  <c r="D36" i="16"/>
  <c r="B240" i="47"/>
  <c r="B240" i="42"/>
  <c r="B240" i="46"/>
  <c r="B240" i="44"/>
  <c r="B240" i="40"/>
  <c r="B240" i="32"/>
  <c r="B240" i="37"/>
  <c r="B240" i="30"/>
  <c r="B240" i="39"/>
  <c r="B240" i="35"/>
  <c r="F36" i="16"/>
  <c r="E36" i="16"/>
  <c r="F4" i="16"/>
  <c r="F41" i="16" s="1"/>
  <c r="F3" i="16"/>
  <c r="B233" i="27"/>
  <c r="B234" i="27" s="1"/>
  <c r="B193" i="27"/>
  <c r="B194" i="27" s="1"/>
  <c r="B153" i="27"/>
  <c r="B154" i="27" s="1"/>
  <c r="B113" i="27"/>
  <c r="B114" i="27" s="1"/>
  <c r="B73" i="27"/>
  <c r="B74" i="27" s="1"/>
  <c r="B32" i="27"/>
  <c r="B33" i="27" s="1"/>
  <c r="C27" i="16" s="1"/>
  <c r="C63" i="16" s="1"/>
  <c r="B233" i="26"/>
  <c r="B234" i="26" s="1"/>
  <c r="H13" i="16" s="1"/>
  <c r="H50" i="16" s="1"/>
  <c r="B193" i="26"/>
  <c r="B194" i="26" s="1"/>
  <c r="G13" i="16" s="1"/>
  <c r="G50" i="16" s="1"/>
  <c r="B153" i="26"/>
  <c r="B154" i="26" s="1"/>
  <c r="F13" i="16" s="1"/>
  <c r="F50" i="16" s="1"/>
  <c r="B113" i="26"/>
  <c r="B114" i="26" s="1"/>
  <c r="E13" i="16" s="1"/>
  <c r="E50" i="16" s="1"/>
  <c r="B73" i="26"/>
  <c r="B74" i="26" s="1"/>
  <c r="D13" i="16" s="1"/>
  <c r="D50" i="16" s="1"/>
  <c r="B32" i="26"/>
  <c r="B33" i="26" s="1"/>
  <c r="B233" i="21"/>
  <c r="B234" i="21" s="1"/>
  <c r="H12" i="16" s="1"/>
  <c r="H49" i="16" s="1"/>
  <c r="B193" i="21"/>
  <c r="B194" i="21" s="1"/>
  <c r="G12" i="16" s="1"/>
  <c r="G49" i="16" s="1"/>
  <c r="B153" i="21"/>
  <c r="B154" i="21" s="1"/>
  <c r="F12" i="16" s="1"/>
  <c r="F49" i="16" s="1"/>
  <c r="B113" i="21"/>
  <c r="B114" i="21" s="1"/>
  <c r="E12" i="16" s="1"/>
  <c r="E49" i="16" s="1"/>
  <c r="B73" i="21"/>
  <c r="B74" i="21" s="1"/>
  <c r="D12" i="16" s="1"/>
  <c r="D49" i="16" s="1"/>
  <c r="B32" i="21"/>
  <c r="B33" i="21" s="1"/>
  <c r="B233" i="20"/>
  <c r="B234" i="20" s="1"/>
  <c r="H11" i="16" s="1"/>
  <c r="H48" i="16" s="1"/>
  <c r="B193" i="20"/>
  <c r="B194" i="20" s="1"/>
  <c r="G11" i="16" s="1"/>
  <c r="G48" i="16" s="1"/>
  <c r="B153" i="20"/>
  <c r="B154" i="20" s="1"/>
  <c r="F11" i="16" s="1"/>
  <c r="F48" i="16" s="1"/>
  <c r="B113" i="20"/>
  <c r="B114" i="20" s="1"/>
  <c r="E11" i="16" s="1"/>
  <c r="E48" i="16" s="1"/>
  <c r="B73" i="20"/>
  <c r="B74" i="20" s="1"/>
  <c r="D11" i="16" s="1"/>
  <c r="D48" i="16" s="1"/>
  <c r="B32" i="20"/>
  <c r="B33" i="20" s="1"/>
  <c r="B233" i="25"/>
  <c r="B234" i="25" s="1"/>
  <c r="H10" i="16" s="1"/>
  <c r="H47" i="16" s="1"/>
  <c r="B193" i="25"/>
  <c r="B194" i="25" s="1"/>
  <c r="G10" i="16" s="1"/>
  <c r="G47" i="16" s="1"/>
  <c r="B153" i="25"/>
  <c r="B154" i="25" s="1"/>
  <c r="F10" i="16" s="1"/>
  <c r="F47" i="16" s="1"/>
  <c r="B113" i="25"/>
  <c r="B114" i="25" s="1"/>
  <c r="E10" i="16" s="1"/>
  <c r="E47" i="16" s="1"/>
  <c r="B73" i="25"/>
  <c r="B74" i="25" s="1"/>
  <c r="D10" i="16" s="1"/>
  <c r="D47" i="16" s="1"/>
  <c r="B32" i="25"/>
  <c r="B33" i="25" s="1"/>
  <c r="B233" i="24"/>
  <c r="B234" i="24" s="1"/>
  <c r="H9" i="16" s="1"/>
  <c r="H46" i="16" s="1"/>
  <c r="B193" i="24"/>
  <c r="B194" i="24" s="1"/>
  <c r="G9" i="16" s="1"/>
  <c r="G46" i="16" s="1"/>
  <c r="B153" i="24"/>
  <c r="B154" i="24" s="1"/>
  <c r="F9" i="16" s="1"/>
  <c r="F46" i="16" s="1"/>
  <c r="B113" i="24"/>
  <c r="B114" i="24" s="1"/>
  <c r="E9" i="16" s="1"/>
  <c r="E46" i="16" s="1"/>
  <c r="B73" i="24"/>
  <c r="B74" i="24" s="1"/>
  <c r="D9" i="16" s="1"/>
  <c r="D46" i="16" s="1"/>
  <c r="B32" i="24"/>
  <c r="B33" i="24" s="1"/>
  <c r="B233" i="23"/>
  <c r="B234" i="23" s="1"/>
  <c r="H8" i="16" s="1"/>
  <c r="H45" i="16" s="1"/>
  <c r="B193" i="23"/>
  <c r="B194" i="23" s="1"/>
  <c r="G8" i="16" s="1"/>
  <c r="G45" i="16" s="1"/>
  <c r="B153" i="23"/>
  <c r="B154" i="23" s="1"/>
  <c r="F8" i="16" s="1"/>
  <c r="F45" i="16" s="1"/>
  <c r="B113" i="23"/>
  <c r="B114" i="23" s="1"/>
  <c r="E8" i="16" s="1"/>
  <c r="E45" i="16" s="1"/>
  <c r="B73" i="23"/>
  <c r="B74" i="23" s="1"/>
  <c r="D8" i="16" s="1"/>
  <c r="D45" i="16" s="1"/>
  <c r="B32" i="23"/>
  <c r="B33" i="23" s="1"/>
  <c r="B233" i="22"/>
  <c r="B234" i="22" s="1"/>
  <c r="H7" i="16" s="1"/>
  <c r="H44" i="16" s="1"/>
  <c r="B193" i="22"/>
  <c r="B194" i="22" s="1"/>
  <c r="G7" i="16" s="1"/>
  <c r="G44" i="16" s="1"/>
  <c r="B153" i="22"/>
  <c r="B154" i="22" s="1"/>
  <c r="F7" i="16" s="1"/>
  <c r="F44" i="16" s="1"/>
  <c r="B113" i="22"/>
  <c r="B114" i="22" s="1"/>
  <c r="E7" i="16" s="1"/>
  <c r="E44" i="16" s="1"/>
  <c r="B73" i="22"/>
  <c r="B74" i="22" s="1"/>
  <c r="D44" i="16" s="1"/>
  <c r="B32" i="22"/>
  <c r="B33" i="22" s="1"/>
  <c r="B229" i="19"/>
  <c r="B230" i="19" s="1"/>
  <c r="H6" i="16" s="1"/>
  <c r="H43" i="16" s="1"/>
  <c r="B191" i="19"/>
  <c r="B192" i="19" s="1"/>
  <c r="G6" i="16" s="1"/>
  <c r="G43" i="16" s="1"/>
  <c r="B153" i="19"/>
  <c r="B154" i="19" s="1"/>
  <c r="F6" i="16" s="1"/>
  <c r="F43" i="16" s="1"/>
  <c r="B113" i="19"/>
  <c r="B114" i="19" s="1"/>
  <c r="E6" i="16" s="1"/>
  <c r="E43" i="16" s="1"/>
  <c r="B73" i="19"/>
  <c r="B74" i="19" s="1"/>
  <c r="D6" i="16" s="1"/>
  <c r="D43" i="16" s="1"/>
  <c r="B32" i="19"/>
  <c r="B33" i="19" s="1"/>
  <c r="C6" i="16" s="1"/>
  <c r="C43" i="16" s="1"/>
  <c r="B225" i="18"/>
  <c r="B226" i="18" s="1"/>
  <c r="H5" i="16" s="1"/>
  <c r="H42" i="16" s="1"/>
  <c r="B185" i="18"/>
  <c r="B186" i="18" s="1"/>
  <c r="G5" i="16" s="1"/>
  <c r="B147" i="18"/>
  <c r="B148" i="18" s="1"/>
  <c r="F5" i="16" s="1"/>
  <c r="F42" i="16" s="1"/>
  <c r="D14" i="16" l="1"/>
  <c r="D51" i="16" s="1"/>
  <c r="D27" i="16"/>
  <c r="C36" i="16"/>
  <c r="E14" i="16"/>
  <c r="E51" i="16" s="1"/>
  <c r="E27" i="16"/>
  <c r="G15" i="16"/>
  <c r="G42" i="16"/>
  <c r="F14" i="16"/>
  <c r="F51" i="16" s="1"/>
  <c r="F27" i="16"/>
  <c r="G14" i="16"/>
  <c r="G51" i="16" s="1"/>
  <c r="G27" i="16"/>
  <c r="H27" i="16"/>
  <c r="H14" i="16"/>
  <c r="H51" i="16" s="1"/>
  <c r="C28" i="16"/>
  <c r="I36" i="16"/>
  <c r="B240" i="25"/>
  <c r="B240" i="21"/>
  <c r="B240" i="20"/>
  <c r="B240" i="26"/>
  <c r="B240" i="27"/>
  <c r="C14" i="16"/>
  <c r="C51" i="16" s="1"/>
  <c r="F15" i="16"/>
  <c r="B236" i="19"/>
  <c r="C13" i="16"/>
  <c r="C50" i="16" s="1"/>
  <c r="C12" i="16"/>
  <c r="C49" i="16" s="1"/>
  <c r="C11" i="16"/>
  <c r="C48" i="16" s="1"/>
  <c r="C10" i="16"/>
  <c r="C47" i="16" s="1"/>
  <c r="B240" i="24"/>
  <c r="C9" i="16"/>
  <c r="C46" i="16" s="1"/>
  <c r="B240" i="23"/>
  <c r="C8" i="16"/>
  <c r="C45" i="16" s="1"/>
  <c r="B240" i="22"/>
  <c r="C44" i="16"/>
  <c r="B109" i="18"/>
  <c r="B110" i="18" s="1"/>
  <c r="E5" i="16" s="1"/>
  <c r="E42" i="16" s="1"/>
  <c r="B71" i="18"/>
  <c r="B72" i="18" s="1"/>
  <c r="D5" i="16" s="1"/>
  <c r="D42" i="16" s="1"/>
  <c r="B32" i="18"/>
  <c r="B33" i="18" s="1"/>
  <c r="H63" i="16" l="1"/>
  <c r="H28" i="16"/>
  <c r="G63" i="16"/>
  <c r="G28" i="16"/>
  <c r="G37" i="16" s="1"/>
  <c r="G71" i="16" s="1"/>
  <c r="H15" i="16"/>
  <c r="E63" i="16"/>
  <c r="E28" i="16"/>
  <c r="I28" i="16" s="1"/>
  <c r="F63" i="16"/>
  <c r="F28" i="16"/>
  <c r="D63" i="16"/>
  <c r="D28" i="16"/>
  <c r="F37" i="16"/>
  <c r="F71" i="16" s="1"/>
  <c r="B232" i="18"/>
  <c r="C5" i="16"/>
  <c r="C42" i="16" s="1"/>
  <c r="H9" i="2"/>
  <c r="H8" i="2"/>
  <c r="H7" i="2"/>
  <c r="H6" i="2"/>
  <c r="H5" i="2"/>
  <c r="H37" i="16" l="1"/>
  <c r="B109" i="17"/>
  <c r="B110" i="17" s="1"/>
  <c r="E4" i="16" s="1"/>
  <c r="E41" i="16" s="1"/>
  <c r="B71" i="17"/>
  <c r="B72" i="17" s="1"/>
  <c r="D4" i="16" s="1"/>
  <c r="D41" i="16" s="1"/>
  <c r="B32" i="17"/>
  <c r="B33" i="17" s="1"/>
  <c r="D7" i="1"/>
  <c r="D9" i="1" s="1"/>
  <c r="D11" i="1" s="1"/>
  <c r="E7" i="1"/>
  <c r="E9" i="1" s="1"/>
  <c r="E11" i="1" s="1"/>
  <c r="V34" i="12"/>
  <c r="U34" i="12"/>
  <c r="T34" i="12"/>
  <c r="R34" i="12"/>
  <c r="Q34" i="12"/>
  <c r="V33" i="12"/>
  <c r="U33" i="12"/>
  <c r="T33" i="12"/>
  <c r="R33" i="12"/>
  <c r="Q33" i="12"/>
  <c r="V32" i="12"/>
  <c r="U32" i="12"/>
  <c r="T32" i="12"/>
  <c r="R32" i="12"/>
  <c r="Q32" i="12"/>
  <c r="V31" i="12"/>
  <c r="U31" i="12"/>
  <c r="T31" i="12"/>
  <c r="R31" i="12"/>
  <c r="Q31" i="12"/>
  <c r="V30" i="12"/>
  <c r="U30" i="12"/>
  <c r="T30" i="12"/>
  <c r="R30" i="12"/>
  <c r="Q30" i="12"/>
  <c r="V29" i="12"/>
  <c r="U29" i="12"/>
  <c r="T29" i="12"/>
  <c r="R29" i="12"/>
  <c r="Q29" i="12"/>
  <c r="V28" i="12"/>
  <c r="U28" i="12"/>
  <c r="T28" i="12"/>
  <c r="R28" i="12"/>
  <c r="Q28" i="12"/>
  <c r="V27" i="12"/>
  <c r="U27" i="12"/>
  <c r="T27" i="12"/>
  <c r="R27" i="12"/>
  <c r="Q27" i="12"/>
  <c r="V26" i="12"/>
  <c r="U26" i="12"/>
  <c r="T26" i="12"/>
  <c r="R26" i="12"/>
  <c r="Q26" i="12"/>
  <c r="V25" i="12"/>
  <c r="U25" i="12"/>
  <c r="T25" i="12"/>
  <c r="R25" i="12"/>
  <c r="Q25" i="12"/>
  <c r="V24" i="12"/>
  <c r="U24" i="12"/>
  <c r="T24" i="12"/>
  <c r="R24" i="12"/>
  <c r="Q24" i="12"/>
  <c r="V23" i="12"/>
  <c r="U23" i="12"/>
  <c r="T23" i="12"/>
  <c r="R23" i="12"/>
  <c r="Q23" i="12"/>
  <c r="V22" i="12"/>
  <c r="U22" i="12"/>
  <c r="T22" i="12"/>
  <c r="R22" i="12"/>
  <c r="Q22" i="12"/>
  <c r="V21" i="12"/>
  <c r="U21" i="12"/>
  <c r="T21" i="12"/>
  <c r="R21" i="12"/>
  <c r="Q21" i="12"/>
  <c r="V20" i="12"/>
  <c r="U20" i="12"/>
  <c r="T20" i="12"/>
  <c r="R20" i="12"/>
  <c r="Q20" i="12"/>
  <c r="O17" i="12"/>
  <c r="T17" i="12" s="1"/>
  <c r="U17" i="12"/>
  <c r="O16" i="12"/>
  <c r="T16" i="12" s="1"/>
  <c r="O15" i="12"/>
  <c r="Q15" i="12" s="1"/>
  <c r="O14" i="12"/>
  <c r="T14" i="12" s="1"/>
  <c r="O13" i="12"/>
  <c r="U13" i="12" s="1"/>
  <c r="O12" i="12"/>
  <c r="V12" i="12"/>
  <c r="T12" i="12"/>
  <c r="V11" i="12"/>
  <c r="U11" i="12"/>
  <c r="T11" i="12"/>
  <c r="R11" i="12"/>
  <c r="Q11" i="12"/>
  <c r="V10" i="12"/>
  <c r="U10" i="12"/>
  <c r="T10" i="12"/>
  <c r="R10" i="12"/>
  <c r="Q10" i="12"/>
  <c r="V9" i="12"/>
  <c r="U9" i="12"/>
  <c r="T9" i="12"/>
  <c r="R9" i="12"/>
  <c r="Q9" i="12"/>
  <c r="V8" i="12"/>
  <c r="U8" i="12"/>
  <c r="T8" i="12"/>
  <c r="R8" i="12"/>
  <c r="Q8" i="12"/>
  <c r="V7" i="12"/>
  <c r="U7" i="12"/>
  <c r="T7" i="12"/>
  <c r="R7" i="12"/>
  <c r="Q7" i="12"/>
  <c r="V6" i="12"/>
  <c r="U6" i="12"/>
  <c r="T6" i="12"/>
  <c r="R6" i="12"/>
  <c r="Q6" i="12"/>
  <c r="V5" i="12"/>
  <c r="U5" i="12"/>
  <c r="T5" i="12"/>
  <c r="R5" i="12"/>
  <c r="Q5" i="12"/>
  <c r="V4" i="12"/>
  <c r="U4" i="12"/>
  <c r="T4" i="12"/>
  <c r="R4" i="12"/>
  <c r="Q4" i="12"/>
  <c r="U3" i="12"/>
  <c r="Q3" i="12"/>
  <c r="R3" i="12"/>
  <c r="V3" i="12" s="1"/>
  <c r="H4" i="2"/>
  <c r="H22" i="2" s="1"/>
  <c r="F16" i="1"/>
  <c r="F17" i="1"/>
  <c r="T15" i="12"/>
  <c r="R17" i="12"/>
  <c r="F6" i="1"/>
  <c r="C7" i="1"/>
  <c r="F7" i="1" s="1"/>
  <c r="F5" i="1"/>
  <c r="T3" i="12"/>
  <c r="Q14" i="12"/>
  <c r="Q17" i="12"/>
  <c r="V17" i="12"/>
  <c r="Q13" i="12"/>
  <c r="V14" i="12"/>
  <c r="V13" i="12"/>
  <c r="V15" i="12"/>
  <c r="U14" i="12"/>
  <c r="R14" i="12"/>
  <c r="R13" i="12"/>
  <c r="T13" i="12"/>
  <c r="F8" i="1"/>
  <c r="C9" i="1" l="1"/>
  <c r="C11" i="1" s="1"/>
  <c r="C14" i="1" s="1"/>
  <c r="F14" i="1" s="1"/>
  <c r="W3" i="12"/>
  <c r="J22" i="12"/>
  <c r="W22" i="12" s="1"/>
  <c r="J30" i="12"/>
  <c r="W30" i="12" s="1"/>
  <c r="W6" i="12"/>
  <c r="W14" i="12"/>
  <c r="J31" i="12"/>
  <c r="W31" i="12" s="1"/>
  <c r="W7" i="12"/>
  <c r="W15" i="12"/>
  <c r="J32" i="12"/>
  <c r="W32" i="12" s="1"/>
  <c r="W8" i="12"/>
  <c r="J23" i="12"/>
  <c r="W23" i="12" s="1"/>
  <c r="J24" i="12"/>
  <c r="W24" i="12" s="1"/>
  <c r="J25" i="12"/>
  <c r="W25" i="12" s="1"/>
  <c r="J33" i="12"/>
  <c r="W33" i="12" s="1"/>
  <c r="W9" i="12"/>
  <c r="W17" i="12"/>
  <c r="J34" i="12"/>
  <c r="W34" i="12" s="1"/>
  <c r="W10" i="12"/>
  <c r="J20" i="12"/>
  <c r="W20" i="12" s="1"/>
  <c r="W11" i="12"/>
  <c r="J26" i="12"/>
  <c r="W26" i="12" s="1"/>
  <c r="J27" i="12"/>
  <c r="W27" i="12" s="1"/>
  <c r="J28" i="12"/>
  <c r="W28" i="12" s="1"/>
  <c r="W4" i="12"/>
  <c r="W12" i="12"/>
  <c r="J21" i="12"/>
  <c r="W21" i="12" s="1"/>
  <c r="J29" i="12"/>
  <c r="W29" i="12" s="1"/>
  <c r="W13" i="12"/>
  <c r="W16" i="12"/>
  <c r="W5" i="12"/>
  <c r="F9" i="1"/>
  <c r="F11" i="1" s="1"/>
  <c r="C15" i="1" s="1"/>
  <c r="F15" i="1" s="1"/>
  <c r="U15" i="12"/>
  <c r="R15" i="12"/>
  <c r="U12" i="12"/>
  <c r="R12" i="12"/>
  <c r="Q12" i="12"/>
  <c r="V16" i="12"/>
  <c r="U16" i="12"/>
  <c r="R16" i="12"/>
  <c r="Q16" i="12"/>
  <c r="D40" i="16"/>
  <c r="D15" i="16"/>
  <c r="D37" i="16" s="1"/>
  <c r="E15" i="16"/>
  <c r="E37" i="16" s="1"/>
  <c r="E71" i="16" s="1"/>
  <c r="B114" i="17"/>
  <c r="C4" i="16"/>
  <c r="C41" i="16" s="1"/>
  <c r="W35" i="12" l="1"/>
  <c r="W18" i="12"/>
  <c r="F18" i="1"/>
  <c r="C15" i="16"/>
  <c r="W36" i="12" l="1"/>
  <c r="C37" i="16"/>
  <c r="I15" i="16"/>
  <c r="I4" i="2" s="1"/>
  <c r="I37" i="16" l="1"/>
  <c r="I71" i="16" s="1"/>
  <c r="C71" i="16"/>
  <c r="J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tc={DFA0D536-F7AA-4162-96BB-C147420CE053}</author>
    <author>tc={5813CE73-3A81-4B83-8591-F630B59A5881}</author>
  </authors>
  <commentList>
    <comment ref="K2" authorId="0" shapeId="0" xr:uid="{DFA0D536-F7AA-4162-96BB-C147420CE053}">
      <text>
        <t>[Threaded comment]
Your version of Excel allows you to read this threaded comment; however, any edits to it will get removed if the file is opened in a newer version of Excel. Learn more: https://go.microsoft.com/fwlink/?linkid=870924
Comment:
    this is for experts starting at different periods</t>
      </text>
    </comment>
    <comment ref="B88" authorId="1" shapeId="0" xr:uid="{5813CE73-3A81-4B83-8591-F630B59A5881}">
      <text>
        <t>[Threaded comment]
Your version of Excel allows you to read this threaded comment; however, any edits to it will get removed if the file is opened in a newer version of Excel. Learn more: https://go.microsoft.com/fwlink/?linkid=870924
Comment:
    please update as per your project</t>
      </text>
    </comment>
  </commentList>
</comments>
</file>

<file path=xl/sharedStrings.xml><?xml version="1.0" encoding="utf-8"?>
<sst xmlns="http://schemas.openxmlformats.org/spreadsheetml/2006/main" count="2705" uniqueCount="193">
  <si>
    <r>
      <rPr>
        <b/>
        <sz val="24"/>
        <color indexed="8"/>
        <rFont val="Arial"/>
        <family val="2"/>
      </rPr>
      <t xml:space="preserve">Financial Statement </t>
    </r>
    <r>
      <rPr>
        <sz val="12"/>
        <color indexed="9"/>
        <rFont val="Arial"/>
        <family val="2"/>
      </rPr>
      <t xml:space="preserve">
</t>
    </r>
    <r>
      <rPr>
        <sz val="10"/>
        <color indexed="9"/>
        <rFont val="Arial"/>
        <family val="2"/>
      </rPr>
      <t>THIS STATEMENT OF COSTS SHALL INCLUDE ALL THE COSTS INCURRED FROM THE BEGINNING OF THE GRANT AGREEMENT TILL THE REPORTING DAY</t>
    </r>
  </si>
  <si>
    <t>Project reference:</t>
  </si>
  <si>
    <t>Item</t>
  </si>
  <si>
    <t>Cost category</t>
  </si>
  <si>
    <t xml:space="preserve">Applicant </t>
  </si>
  <si>
    <t>Partner 1</t>
  </si>
  <si>
    <t>Partner 2 *</t>
  </si>
  <si>
    <t>Totals****</t>
  </si>
  <si>
    <t>A.1</t>
  </si>
  <si>
    <t>Costs of personnel</t>
  </si>
  <si>
    <t>A.2</t>
  </si>
  <si>
    <t>Travel costs and subsistence allowances</t>
  </si>
  <si>
    <t>A</t>
  </si>
  <si>
    <t>Eligible direct costs</t>
  </si>
  <si>
    <t>B</t>
  </si>
  <si>
    <t>Eligible indirect costs (N.B.)</t>
  </si>
  <si>
    <t>C=A+B</t>
  </si>
  <si>
    <t>Total eligible costs</t>
  </si>
  <si>
    <t>X</t>
  </si>
  <si>
    <t>Ineligible costs</t>
  </si>
  <si>
    <t>D=X+A+B</t>
  </si>
  <si>
    <t>Total project costs (eligible + ineligible)</t>
  </si>
  <si>
    <t>Income</t>
  </si>
  <si>
    <t xml:space="preserve">Partner 2 * </t>
  </si>
  <si>
    <t>Totals</t>
  </si>
  <si>
    <t>E.1</t>
  </si>
  <si>
    <t>Contribution from applicant and partners</t>
  </si>
  <si>
    <t>E.2</t>
  </si>
  <si>
    <t>Grant requested from EFSA**</t>
  </si>
  <si>
    <t>E.3</t>
  </si>
  <si>
    <t>Contribution from other public bodies***</t>
  </si>
  <si>
    <t>E.4</t>
  </si>
  <si>
    <t xml:space="preserve">Any revenue generated by the project </t>
  </si>
  <si>
    <t>E</t>
  </si>
  <si>
    <t xml:space="preserve">Total income </t>
  </si>
  <si>
    <t>* Add more columns if necessary.</t>
  </si>
  <si>
    <t xml:space="preserve">** Grant requested from EFSA can not be higher than the maximum possible grant stipulated in the Call for proposals. </t>
  </si>
  <si>
    <t xml:space="preserve">*** Add more rows if necessary. </t>
  </si>
  <si>
    <t xml:space="preserve">**** Make sure the totals in this column correspond to totals in sheets per category </t>
  </si>
  <si>
    <t>Certification - by the most senior accouting officer of Applicant (on behalf of Applicant and Partners)</t>
  </si>
  <si>
    <t>From my position of the most senior accounting officer in the organisational structure of Applicant, I hereby certify that the costs declared above and in the attached tables, both eligible and ineligible: 1. were actually incurred, 2. were incurred in the reported period, 3. were incurred by the Applicant and Partners, 4. are accurately presented above and that 5. "incurrence" of these costs can be immediately evidenced  by supporting documents stored at Applicant and Partners,. All these supporting documents are ready for immediate audit or check by EFSA or other bodies entitled to do so in accordance with the Grant Agreement. I also declare that all the income generated by the project in the reported period or to be received to the project from EFSA, internal resources of Applicant and Partners, or from any other publis sector body contributing financially to the project have been declared above. Regarding the EFSA contribution to the project it cannot be higher than the maximum possible grant stipulated in the  Call for proposal or equals to 90% of eligible costs actually incurred in the reported period (if lower) by the Applicant.</t>
  </si>
  <si>
    <t>Signature</t>
  </si>
  <si>
    <t>Exact title of the position</t>
  </si>
  <si>
    <t>Date,    
place</t>
  </si>
  <si>
    <t>Final Financial Statement - Costs of personnel</t>
  </si>
  <si>
    <t>No.</t>
  </si>
  <si>
    <t>Name of staff member</t>
  </si>
  <si>
    <t>Organisation/ Employed by</t>
  </si>
  <si>
    <t>Country</t>
  </si>
  <si>
    <t>Position/Function</t>
  </si>
  <si>
    <t>Unit cost per day (a)</t>
  </si>
  <si>
    <t xml:space="preserve">Number of days on project (b) </t>
  </si>
  <si>
    <t>Eligible costs                                      (c)=(a)x(b)</t>
  </si>
  <si>
    <r>
      <t xml:space="preserve">Staff member name
- </t>
    </r>
    <r>
      <rPr>
        <b/>
        <sz val="10"/>
        <rFont val="Arial"/>
        <family val="2"/>
      </rPr>
      <t>salary costs</t>
    </r>
  </si>
  <si>
    <t>Italy</t>
  </si>
  <si>
    <t>Manager</t>
  </si>
  <si>
    <t>Researcher</t>
  </si>
  <si>
    <t>Technical</t>
  </si>
  <si>
    <t>4</t>
  </si>
  <si>
    <t>5</t>
  </si>
  <si>
    <t>6</t>
  </si>
  <si>
    <t>7</t>
  </si>
  <si>
    <t>8</t>
  </si>
  <si>
    <t>9</t>
  </si>
  <si>
    <t>11</t>
  </si>
  <si>
    <t>12</t>
  </si>
  <si>
    <t>13</t>
  </si>
  <si>
    <t>14</t>
  </si>
  <si>
    <t>15</t>
  </si>
  <si>
    <t>Total</t>
  </si>
  <si>
    <t xml:space="preserve">Final Financial Statement  - Item A.2 - Travel costs and subsistence allowances                                                                                  </t>
  </si>
  <si>
    <t>Name of person on mission</t>
  </si>
  <si>
    <t>Purpose of mission</t>
  </si>
  <si>
    <t>Link to google itinerary and distance calculation</t>
  </si>
  <si>
    <t>City of departure</t>
  </si>
  <si>
    <t>City of mission</t>
  </si>
  <si>
    <r>
      <t>One way distance in km according to</t>
    </r>
    <r>
      <rPr>
        <b/>
        <sz val="10"/>
        <color indexed="10"/>
        <rFont val="Arial"/>
        <family val="2"/>
      </rPr>
      <t xml:space="preserve"> </t>
    </r>
    <r>
      <rPr>
        <b/>
        <u/>
        <sz val="10"/>
        <color indexed="8"/>
        <rFont val="Arial"/>
        <family val="2"/>
      </rPr>
      <t xml:space="preserve">the rules on costs eligibility </t>
    </r>
  </si>
  <si>
    <r>
      <t xml:space="preserve">Mode of transport: for shared car travels follow </t>
    </r>
    <r>
      <rPr>
        <b/>
        <u/>
        <sz val="10"/>
        <color indexed="8"/>
        <rFont val="Arial"/>
        <family val="2"/>
      </rPr>
      <t>the rules on costs eligibility</t>
    </r>
  </si>
  <si>
    <t xml:space="preserve">A 
-
Travel cost </t>
  </si>
  <si>
    <t>Country of mission</t>
  </si>
  <si>
    <t>Estimated date/time of departure for mission, in this format:
dd/mm/yyyy hh:mm</t>
  </si>
  <si>
    <t>Estimated date/time of retun from mission, in this format:
dd/mm/yyyy hh:mm</t>
  </si>
  <si>
    <t>Overnight stay?</t>
  </si>
  <si>
    <t>Number of overnight stays offered</t>
  </si>
  <si>
    <t>Number of meals offered</t>
  </si>
  <si>
    <t xml:space="preserve">Number of days on mission            </t>
  </si>
  <si>
    <t xml:space="preserve">Number of days on mission - rounded to 0.5 units         </t>
  </si>
  <si>
    <t xml:space="preserve">Subsistence allowance per person per day </t>
  </si>
  <si>
    <t>Reductions for no overnight stay or offered overnight stays</t>
  </si>
  <si>
    <t>Reduction for meal/s offered</t>
  </si>
  <si>
    <t>B
-
Subsistence costs</t>
  </si>
  <si>
    <t xml:space="preserve">C = A + B
-
Total travel &amp; subsistance costs                          </t>
  </si>
  <si>
    <t>1</t>
  </si>
  <si>
    <t>2</t>
  </si>
  <si>
    <t>3</t>
  </si>
  <si>
    <t>10</t>
  </si>
  <si>
    <t xml:space="preserve">Total </t>
  </si>
  <si>
    <t>Workshop related missions / travels</t>
  </si>
  <si>
    <t xml:space="preserve"> </t>
  </si>
  <si>
    <t xml:space="preserve">Grand Total </t>
  </si>
  <si>
    <t>Type of transport</t>
  </si>
  <si>
    <t>Distance in Km</t>
  </si>
  <si>
    <t xml:space="preserve">Travel Unit cost                    </t>
  </si>
  <si>
    <t>yes</t>
  </si>
  <si>
    <t xml:space="preserve">Flight </t>
  </si>
  <si>
    <t>no</t>
  </si>
  <si>
    <t>No travel</t>
  </si>
  <si>
    <t>Austria</t>
  </si>
  <si>
    <t>Belgium</t>
  </si>
  <si>
    <t>Bulgaria</t>
  </si>
  <si>
    <t>Croatia</t>
  </si>
  <si>
    <t>Cyprus</t>
  </si>
  <si>
    <t>Czech Republic</t>
  </si>
  <si>
    <t>Denmark</t>
  </si>
  <si>
    <t>Estonia</t>
  </si>
  <si>
    <t>Finland</t>
  </si>
  <si>
    <t>France</t>
  </si>
  <si>
    <t>Germany</t>
  </si>
  <si>
    <t>Greece</t>
  </si>
  <si>
    <t>Hungary</t>
  </si>
  <si>
    <t>Iceland</t>
  </si>
  <si>
    <t>Ireland</t>
  </si>
  <si>
    <t>Latvia</t>
  </si>
  <si>
    <t>Lithuania</t>
  </si>
  <si>
    <t>Luxembourg</t>
  </si>
  <si>
    <t>Malta</t>
  </si>
  <si>
    <t>Netherlands</t>
  </si>
  <si>
    <t>Norway</t>
  </si>
  <si>
    <t>Poland</t>
  </si>
  <si>
    <t>Portugal</t>
  </si>
  <si>
    <t>Romania</t>
  </si>
  <si>
    <t>Slovakia</t>
  </si>
  <si>
    <t>Slovenia</t>
  </si>
  <si>
    <t>Spain</t>
  </si>
  <si>
    <t>Sweden</t>
  </si>
  <si>
    <t>Switzerland</t>
  </si>
  <si>
    <t>United Kingdom</t>
  </si>
  <si>
    <t>Staff member Name &amp; surname:</t>
  </si>
  <si>
    <t xml:space="preserve">Position: </t>
  </si>
  <si>
    <t>Beneficiary Name:</t>
  </si>
  <si>
    <t xml:space="preserve">Grant Agreement Reference: </t>
  </si>
  <si>
    <t>EFSA Department/Unit:</t>
  </si>
  <si>
    <t xml:space="preserve">Month and Year: </t>
  </si>
  <si>
    <t>Date</t>
  </si>
  <si>
    <t>Hours worked</t>
  </si>
  <si>
    <t>Tasks performed</t>
  </si>
  <si>
    <t>TOTAL HOURS</t>
  </si>
  <si>
    <t>TOTAL MONTHLY  DAYS (8 hours/day)</t>
  </si>
  <si>
    <t>Full Researcher</t>
  </si>
  <si>
    <r>
      <t xml:space="preserve">TOTAL DAYS TIMESHEETS
</t>
    </r>
    <r>
      <rPr>
        <b/>
        <i/>
        <sz val="8"/>
        <color indexed="10"/>
        <rFont val="Verdana"/>
        <family val="2"/>
      </rPr>
      <t>Indicate the reference month(s)</t>
    </r>
  </si>
  <si>
    <t>Month</t>
  </si>
  <si>
    <t>Month/year</t>
  </si>
  <si>
    <t>Monthly worked hours according to the Timesheets</t>
  </si>
  <si>
    <t>Name</t>
  </si>
  <si>
    <t xml:space="preserve">Started </t>
  </si>
  <si>
    <r>
      <t xml:space="preserve">Technical – Commodity risk assessment, </t>
    </r>
    <r>
      <rPr>
        <sz val="10"/>
        <rFont val="Calibri"/>
        <family val="2"/>
        <scheme val="minor"/>
      </rPr>
      <t>at EFSA premises</t>
    </r>
  </si>
  <si>
    <t>Summary 2021</t>
  </si>
  <si>
    <t>Implementation as from January 2021, Kick-off meeting on 19 January 2021</t>
  </si>
  <si>
    <t>Total duration 31 months from the signature of the SA: ie. 18 July 2023</t>
  </si>
  <si>
    <t>one interim payment at month 15</t>
  </si>
  <si>
    <t>one interim payment at month 24</t>
  </si>
  <si>
    <t>Svetla Kozelska</t>
  </si>
  <si>
    <t>project manager</t>
  </si>
  <si>
    <t>February 2021</t>
  </si>
  <si>
    <t>March 2021</t>
  </si>
  <si>
    <t>April 2021</t>
  </si>
  <si>
    <t>May 2021</t>
  </si>
  <si>
    <t>June 2021</t>
  </si>
  <si>
    <t>July 2021</t>
  </si>
  <si>
    <t>August 2021</t>
  </si>
  <si>
    <t>September 2021</t>
  </si>
  <si>
    <t>October 2021</t>
  </si>
  <si>
    <t>November 2021</t>
  </si>
  <si>
    <t>December 2021</t>
  </si>
  <si>
    <t>Progress days worked</t>
  </si>
  <si>
    <t>Progress in %</t>
  </si>
  <si>
    <t>Summary 2023</t>
  </si>
  <si>
    <t>January 2022</t>
  </si>
  <si>
    <t>Summary 2022</t>
  </si>
  <si>
    <t>TOT PRJ</t>
  </si>
  <si>
    <t>Summary PROJECT</t>
  </si>
  <si>
    <t xml:space="preserve"> Grant -  staff category</t>
  </si>
  <si>
    <t>Manager – Forest entomology, at  premises</t>
  </si>
  <si>
    <t>Researcher – Forest entomology, at  premises</t>
  </si>
  <si>
    <t>Technical – Forest entomology, at  premises</t>
  </si>
  <si>
    <t>Technical – Forest plant pathology, at  premises</t>
  </si>
  <si>
    <t xml:space="preserve"> 6 April 2021</t>
  </si>
  <si>
    <t>Car</t>
  </si>
  <si>
    <t>Train</t>
  </si>
  <si>
    <t>Shared (Car only)</t>
  </si>
  <si>
    <t>16</t>
  </si>
  <si>
    <t>17</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</si>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</sst>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407]"/>
    <numFmt numFmtId="166" formatCode="#,##0.00\ [$€-403]"/>
    <numFmt numFmtId="167" formatCode="#,##0\ [$€-40B]"/>
    <numFmt numFmtId="168" formatCode="#,##0.00\ [$€-40B]"/>
    <numFmt numFmtId="169" formatCode="#,##0\ [$€-1];[Red]\-#,##0\ [$€-1]"/>
    <numFmt numFmtId="170" formatCode="hh:mm:ss;@"/>
    <numFmt numFmtId="171" formatCode="_ &quot;€&quot;\ * #,##0.00_ ;_ &quot;€&quot;\ * \-#,##0.00_ ;_ &quot;€&quot;\ * &quot;-&quot;??_ ;_ @_ "/>
    <numFmt numFmtId="172" formatCode="0.0%"/>
    <numFmt numFmtId="173" formatCode="#,##0.00\ [$€-1];[Red]\-#,##0.00\ [$€-1]"/>
  </numFmts>
  <fonts count="40" x14ac:knownFonts="1">
    <font>
      <sz val="10"/>
      <name val="Arial"/>
    </font>
    <font>
      <sz val="10"/>
      <name val="Arial"/>
      <family val="2"/>
    </font>
    <font>
      <sz val="8"/>
      <name val="Arial"/>
      <family val="2"/>
    </font>
    <font>
      <sz val="20"/>
      <name val="Arial"/>
      <family val="2"/>
    </font>
    <font>
      <sz val="10"/>
      <color indexed="9"/>
      <name val="Arial"/>
      <family val="2"/>
    </font>
    <font>
      <sz val="10"/>
      <color indexed="8"/>
      <name val="Arial"/>
      <family val="2"/>
    </font>
    <font>
      <sz val="16"/>
      <name val="Arial"/>
      <family val="2"/>
    </font>
    <font>
      <b/>
      <sz val="12"/>
      <color indexed="9"/>
      <name val="Arial"/>
      <family val="2"/>
    </font>
    <font>
      <sz val="26"/>
      <name val="Arial"/>
      <family val="2"/>
    </font>
    <font>
      <sz val="11"/>
      <name val="Arial"/>
      <family val="2"/>
    </font>
    <font>
      <strike/>
      <sz val="10"/>
      <name val="Arial"/>
      <family val="2"/>
    </font>
    <font>
      <sz val="10"/>
      <name val="Arial"/>
      <family val="2"/>
    </font>
    <font>
      <b/>
      <sz val="10"/>
      <name val="Arial"/>
      <family val="2"/>
    </font>
    <font>
      <b/>
      <sz val="10"/>
      <color indexed="10"/>
      <name val="Arial"/>
      <family val="2"/>
    </font>
    <font>
      <b/>
      <u/>
      <sz val="10"/>
      <color indexed="8"/>
      <name val="Arial"/>
      <family val="2"/>
    </font>
    <font>
      <sz val="11"/>
      <name val="Calibri"/>
      <family val="2"/>
    </font>
    <font>
      <i/>
      <sz val="9"/>
      <name val="Arial"/>
      <family val="2"/>
    </font>
    <font>
      <sz val="12"/>
      <color indexed="9"/>
      <name val="Arial"/>
      <family val="2"/>
    </font>
    <font>
      <b/>
      <sz val="24"/>
      <color indexed="8"/>
      <name val="Arial"/>
      <family val="2"/>
    </font>
    <font>
      <b/>
      <i/>
      <sz val="8"/>
      <color indexed="10"/>
      <name val="Verdana"/>
      <family val="2"/>
    </font>
    <font>
      <u/>
      <sz val="10"/>
      <color theme="10"/>
      <name val="Arial"/>
      <family val="2"/>
    </font>
    <font>
      <u/>
      <sz val="10"/>
      <color theme="10"/>
      <name val="Arial"/>
      <family val="2"/>
    </font>
    <font>
      <sz val="11"/>
      <color rgb="FF000000"/>
      <name val="Calibri"/>
      <family val="2"/>
    </font>
    <font>
      <b/>
      <sz val="10"/>
      <color theme="0"/>
      <name val="Arial"/>
      <family val="2"/>
    </font>
    <font>
      <sz val="10"/>
      <color theme="0"/>
      <name val="Arial"/>
      <family val="2"/>
    </font>
    <font>
      <sz val="10"/>
      <color theme="1"/>
      <name val="Arial"/>
      <family val="2"/>
    </font>
    <font>
      <b/>
      <sz val="10"/>
      <color theme="1"/>
      <name val="Arial"/>
      <family val="2"/>
    </font>
    <font>
      <sz val="14"/>
      <color theme="1"/>
      <name val="Arial"/>
      <family val="2"/>
    </font>
    <font>
      <b/>
      <sz val="11"/>
      <color rgb="FF000000"/>
      <name val="Calibri"/>
      <family val="2"/>
    </font>
    <font>
      <sz val="11"/>
      <color theme="1"/>
      <name val="Arial"/>
      <family val="2"/>
    </font>
    <font>
      <b/>
      <sz val="8"/>
      <color rgb="FF000000"/>
      <name val="Verdana"/>
      <family val="2"/>
    </font>
    <font>
      <sz val="12"/>
      <color theme="0"/>
      <name val="Arial"/>
      <family val="2"/>
    </font>
    <font>
      <sz val="16"/>
      <color theme="0"/>
      <name val="Arial"/>
      <family val="2"/>
    </font>
    <font>
      <vertAlign val="superscript"/>
      <sz val="8"/>
      <color theme="1"/>
      <name val="Verdana"/>
      <family val="2"/>
    </font>
    <font>
      <b/>
      <sz val="1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b/>
      <sz val="11"/>
      <name val="Calibri"/>
      <family val="2"/>
      <scheme val="minor"/>
    </font>
  </fonts>
  <fills count="14">
    <fill>
      <patternFill patternType="none"/>
    </fill>
    <fill>
      <patternFill patternType="gray125"/>
    </fill>
    <fill>
      <patternFill patternType="solid">
        <fgColor indexed="8"/>
        <bgColor indexed="64"/>
      </patternFill>
    </fill>
    <fill>
      <patternFill patternType="solid">
        <fgColor indexed="10"/>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DE4D0"/>
        <bgColor indexed="64"/>
      </patternFill>
    </fill>
    <fill>
      <patternFill patternType="solid">
        <fgColor theme="8" tint="0.39997558519241921"/>
        <bgColor indexed="64"/>
      </patternFill>
    </fill>
    <fill>
      <patternFill patternType="solid">
        <fgColor rgb="FFFFFFCC"/>
        <bgColor indexed="64"/>
      </patternFill>
    </fill>
    <fill>
      <patternFill patternType="solid">
        <fgColor rgb="FFFF0000"/>
        <bgColor indexed="64"/>
      </patternFill>
    </fill>
    <fill>
      <patternFill patternType="solid">
        <fgColor theme="8" tint="0.79998168889431442"/>
        <bgColor indexed="64"/>
      </patternFill>
    </fill>
    <fill>
      <patternFill patternType="solid">
        <fgColor rgb="FFDFDA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thin">
        <color theme="1"/>
      </right>
      <top style="medium">
        <color indexed="64"/>
      </top>
      <bottom/>
      <diagonal/>
    </border>
    <border>
      <left style="thin">
        <color theme="1"/>
      </left>
      <right/>
      <top style="medium">
        <color indexed="64"/>
      </top>
      <bottom/>
      <diagonal/>
    </border>
    <border>
      <left style="thin">
        <color theme="1"/>
      </left>
      <right style="medium">
        <color indexed="64"/>
      </right>
      <top style="medium">
        <color indexed="64"/>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indexed="64"/>
      </left>
      <right style="thin">
        <color theme="1"/>
      </right>
      <top style="thin">
        <color theme="1"/>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medium">
        <color indexed="64"/>
      </right>
      <top style="thin">
        <color theme="1"/>
      </top>
      <bottom/>
      <diagonal/>
    </border>
    <border>
      <left/>
      <right style="thin">
        <color theme="1"/>
      </right>
      <top style="thin">
        <color theme="1"/>
      </top>
      <bottom style="thin">
        <color theme="1"/>
      </bottom>
      <diagonal/>
    </border>
    <border>
      <left style="medium">
        <color theme="1"/>
      </left>
      <right/>
      <top style="thin">
        <color theme="1"/>
      </top>
      <bottom style="thin">
        <color theme="1"/>
      </bottom>
      <diagonal/>
    </border>
    <border>
      <left style="medium">
        <color rgb="FFF79646"/>
      </left>
      <right style="medium">
        <color rgb="FFF79646"/>
      </right>
      <top/>
      <bottom style="medium">
        <color rgb="FFF79646"/>
      </bottom>
      <diagonal/>
    </border>
    <border>
      <left style="medium">
        <color rgb="FFF79646"/>
      </left>
      <right style="thin">
        <color indexed="64"/>
      </right>
      <top style="thick">
        <color rgb="FFF79646"/>
      </top>
      <bottom style="medium">
        <color rgb="FFF79646"/>
      </bottom>
      <diagonal/>
    </border>
    <border>
      <left style="medium">
        <color rgb="FFF79646"/>
      </left>
      <right style="medium">
        <color rgb="FFF79646"/>
      </right>
      <top/>
      <bottom/>
      <diagonal/>
    </border>
    <border>
      <left style="medium">
        <color rgb="FFF79646"/>
      </left>
      <right/>
      <top/>
      <bottom/>
      <diagonal/>
    </border>
    <border>
      <left style="medium">
        <color rgb="FFF79646"/>
      </left>
      <right style="thin">
        <color indexed="64"/>
      </right>
      <top style="medium">
        <color rgb="FFF79646"/>
      </top>
      <bottom style="thick">
        <color rgb="FFF79646"/>
      </bottom>
      <diagonal/>
    </border>
    <border>
      <left style="medium">
        <color rgb="FFF79646"/>
      </left>
      <right style="thin">
        <color indexed="64"/>
      </right>
      <top/>
      <bottom style="medium">
        <color rgb="FFF79646"/>
      </bottom>
      <diagonal/>
    </border>
  </borders>
  <cellStyleXfs count="10">
    <xf numFmtId="0" fontId="0" fillId="0" borderId="0"/>
    <xf numFmtId="171" fontId="1" fillId="0" borderId="0" applyFont="0" applyFill="0" applyBorder="0" applyAlignment="0" applyProtection="0"/>
    <xf numFmtId="171"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xf numFmtId="0" fontId="1" fillId="0" borderId="0"/>
    <xf numFmtId="0" fontId="9" fillId="0" borderId="0"/>
    <xf numFmtId="0" fontId="1" fillId="0" borderId="0"/>
    <xf numFmtId="9" fontId="11" fillId="0" borderId="0" applyFont="0" applyFill="0" applyBorder="0" applyAlignment="0" applyProtection="0"/>
  </cellStyleXfs>
  <cellXfs count="249">
    <xf numFmtId="0" fontId="0" fillId="0" borderId="0" xfId="0"/>
    <xf numFmtId="0" fontId="0" fillId="0" borderId="0" xfId="0" applyFill="1"/>
    <xf numFmtId="0" fontId="3" fillId="0" borderId="0" xfId="0" applyFont="1" applyBorder="1" applyAlignment="1"/>
    <xf numFmtId="4" fontId="0" fillId="0" borderId="0" xfId="0" applyNumberFormat="1" applyFill="1"/>
    <xf numFmtId="165" fontId="0" fillId="0" borderId="0" xfId="0" applyNumberFormat="1"/>
    <xf numFmtId="2" fontId="4" fillId="0" borderId="0" xfId="0" applyNumberFormat="1" applyFont="1" applyFill="1" applyBorder="1" applyAlignment="1">
      <alignment horizontal="left" vertical="center" wrapText="1"/>
    </xf>
    <xf numFmtId="2" fontId="7" fillId="2" borderId="1" xfId="0" applyNumberFormat="1" applyFont="1" applyFill="1" applyBorder="1" applyAlignment="1">
      <alignment horizontal="center" vertical="center" wrapText="1"/>
    </xf>
    <xf numFmtId="0" fontId="0" fillId="0" borderId="1" xfId="0" applyFill="1" applyBorder="1" applyAlignment="1">
      <alignment horizontal="right"/>
    </xf>
    <xf numFmtId="0" fontId="7" fillId="2" borderId="1" xfId="0" applyFont="1" applyFill="1" applyBorder="1" applyAlignment="1">
      <alignment horizontal="center" vertical="center" wrapText="1"/>
    </xf>
    <xf numFmtId="166" fontId="0" fillId="4" borderId="1" xfId="0" applyNumberFormat="1" applyFill="1" applyBorder="1" applyAlignment="1">
      <alignment horizontal="center"/>
    </xf>
    <xf numFmtId="165" fontId="0" fillId="4" borderId="1" xfId="0" applyNumberFormat="1" applyFill="1" applyBorder="1" applyAlignment="1">
      <alignment horizontal="center"/>
    </xf>
    <xf numFmtId="0" fontId="0" fillId="4" borderId="1" xfId="0" applyFill="1" applyBorder="1" applyAlignment="1">
      <alignment horizontal="right"/>
    </xf>
    <xf numFmtId="165" fontId="5" fillId="4" borderId="1" xfId="0" applyNumberFormat="1" applyFont="1" applyFill="1" applyBorder="1" applyAlignment="1">
      <alignment horizontal="center"/>
    </xf>
    <xf numFmtId="0" fontId="23" fillId="5" borderId="1" xfId="0" applyFont="1" applyFill="1" applyBorder="1" applyAlignment="1">
      <alignment horizontal="right"/>
    </xf>
    <xf numFmtId="165" fontId="24" fillId="5" borderId="1" xfId="0" applyNumberFormat="1" applyFont="1" applyFill="1" applyBorder="1" applyAlignment="1">
      <alignment horizontal="center"/>
    </xf>
    <xf numFmtId="0" fontId="23" fillId="5" borderId="1" xfId="0" applyFont="1" applyFill="1" applyBorder="1"/>
    <xf numFmtId="166" fontId="23" fillId="5" borderId="1" xfId="0" applyNumberFormat="1" applyFont="1" applyFill="1" applyBorder="1" applyAlignment="1">
      <alignment horizontal="center"/>
    </xf>
    <xf numFmtId="0" fontId="25" fillId="4" borderId="1" xfId="0" applyFont="1" applyFill="1" applyBorder="1" applyAlignment="1">
      <alignment horizontal="center"/>
    </xf>
    <xf numFmtId="0" fontId="4" fillId="5" borderId="1" xfId="0" applyFont="1" applyFill="1" applyBorder="1" applyAlignment="1">
      <alignment horizontal="center"/>
    </xf>
    <xf numFmtId="0" fontId="9" fillId="4" borderId="1" xfId="0" applyFont="1" applyFill="1" applyBorder="1" applyAlignment="1"/>
    <xf numFmtId="0" fontId="25" fillId="4" borderId="1"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xf>
    <xf numFmtId="0" fontId="1" fillId="0" borderId="1" xfId="0" applyFont="1" applyFill="1" applyBorder="1" applyAlignment="1">
      <alignment wrapText="1"/>
    </xf>
    <xf numFmtId="0" fontId="1" fillId="0" borderId="0" xfId="0" applyFont="1"/>
    <xf numFmtId="49" fontId="1" fillId="4" borderId="1" xfId="0" applyNumberFormat="1" applyFont="1" applyFill="1" applyBorder="1" applyAlignment="1">
      <alignment horizontal="center"/>
    </xf>
    <xf numFmtId="165" fontId="26" fillId="4" borderId="1" xfId="0" applyNumberFormat="1" applyFont="1" applyFill="1" applyBorder="1" applyAlignment="1">
      <alignment horizontal="center"/>
    </xf>
    <xf numFmtId="165" fontId="0" fillId="0" borderId="1" xfId="0" applyNumberFormat="1" applyFill="1" applyBorder="1" applyAlignment="1">
      <alignment horizontal="center"/>
    </xf>
    <xf numFmtId="0" fontId="1" fillId="4" borderId="1" xfId="0" applyFont="1" applyFill="1" applyBorder="1" applyAlignment="1">
      <alignment horizontal="right"/>
    </xf>
    <xf numFmtId="0" fontId="1" fillId="0" borderId="1" xfId="0" applyFont="1" applyFill="1" applyBorder="1" applyAlignment="1">
      <alignment horizontal="right"/>
    </xf>
    <xf numFmtId="0" fontId="3" fillId="0" borderId="0" xfId="0" applyFont="1" applyFill="1" applyBorder="1" applyAlignment="1"/>
    <xf numFmtId="0" fontId="1" fillId="0" borderId="0" xfId="0" applyFont="1" applyFill="1"/>
    <xf numFmtId="0" fontId="25" fillId="4" borderId="2" xfId="0" applyFont="1" applyFill="1" applyBorder="1" applyAlignment="1" applyProtection="1">
      <alignment horizontal="center" vertical="center" wrapText="1"/>
    </xf>
    <xf numFmtId="0" fontId="25" fillId="4" borderId="43" xfId="0" applyFont="1" applyFill="1" applyBorder="1" applyAlignment="1" applyProtection="1">
      <alignment horizontal="center" vertical="center" wrapText="1"/>
    </xf>
    <xf numFmtId="0" fontId="25" fillId="4" borderId="44" xfId="0" applyFont="1" applyFill="1" applyBorder="1" applyAlignment="1" applyProtection="1">
      <alignment horizontal="center" vertical="center" wrapText="1"/>
    </xf>
    <xf numFmtId="0" fontId="25" fillId="4" borderId="45" xfId="0" applyFont="1" applyFill="1" applyBorder="1" applyAlignment="1" applyProtection="1">
      <alignment horizontal="center" vertical="center" wrapText="1"/>
    </xf>
    <xf numFmtId="0" fontId="25" fillId="4" borderId="46" xfId="0" applyFont="1" applyFill="1" applyBorder="1" applyAlignment="1" applyProtection="1">
      <alignment horizontal="center" vertical="center" wrapText="1"/>
    </xf>
    <xf numFmtId="0" fontId="25" fillId="4" borderId="47" xfId="0" applyFont="1" applyFill="1" applyBorder="1" applyAlignment="1" applyProtection="1">
      <alignment horizontal="center" vertical="center" wrapText="1"/>
    </xf>
    <xf numFmtId="0" fontId="27" fillId="4" borderId="48" xfId="0" applyFont="1" applyFill="1" applyBorder="1" applyAlignment="1" applyProtection="1">
      <alignment horizontal="center" vertical="center" wrapText="1"/>
    </xf>
    <xf numFmtId="0" fontId="25" fillId="4" borderId="49" xfId="0" applyFont="1" applyFill="1" applyBorder="1" applyAlignment="1" applyProtection="1">
      <alignment horizontal="center" vertical="center" wrapText="1"/>
    </xf>
    <xf numFmtId="0" fontId="25" fillId="4" borderId="50" xfId="0" applyFont="1" applyFill="1" applyBorder="1" applyAlignment="1" applyProtection="1">
      <alignment horizontal="center" vertical="center" wrapText="1"/>
    </xf>
    <xf numFmtId="0" fontId="27" fillId="4" borderId="51" xfId="0" applyFont="1" applyFill="1" applyBorder="1" applyAlignment="1" applyProtection="1">
      <alignment horizontal="center" vertical="center" wrapText="1"/>
    </xf>
    <xf numFmtId="0" fontId="27" fillId="4" borderId="3" xfId="0"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protection locked="0"/>
    </xf>
    <xf numFmtId="0" fontId="1" fillId="0" borderId="52" xfId="0" applyFont="1" applyFill="1" applyBorder="1" applyAlignment="1" applyProtection="1">
      <alignment horizontal="center"/>
      <protection locked="0"/>
    </xf>
    <xf numFmtId="0" fontId="1" fillId="0" borderId="53" xfId="0" applyFont="1" applyFill="1" applyBorder="1" applyAlignment="1" applyProtection="1">
      <alignment horizontal="center"/>
      <protection locked="0"/>
    </xf>
    <xf numFmtId="4" fontId="1" fillId="0" borderId="53" xfId="0" applyNumberFormat="1" applyFont="1" applyFill="1" applyBorder="1" applyAlignment="1" applyProtection="1">
      <alignment horizontal="left"/>
      <protection locked="0"/>
    </xf>
    <xf numFmtId="0" fontId="1" fillId="0" borderId="55" xfId="0" applyFont="1" applyFill="1" applyBorder="1" applyAlignment="1" applyProtection="1">
      <alignment horizontal="center"/>
      <protection locked="0"/>
    </xf>
    <xf numFmtId="22" fontId="1" fillId="0" borderId="53" xfId="0" applyNumberFormat="1" applyFont="1" applyFill="1" applyBorder="1" applyAlignment="1" applyProtection="1">
      <alignment horizontal="center"/>
      <protection locked="0"/>
    </xf>
    <xf numFmtId="1" fontId="1" fillId="0" borderId="56"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xf>
    <xf numFmtId="0" fontId="1" fillId="4" borderId="1" xfId="0" applyFont="1" applyFill="1" applyBorder="1" applyAlignment="1" applyProtection="1">
      <alignment horizontal="center"/>
    </xf>
    <xf numFmtId="167" fontId="1" fillId="4" borderId="1" xfId="0" applyNumberFormat="1" applyFont="1" applyFill="1" applyBorder="1" applyAlignment="1" applyProtection="1">
      <alignment horizontal="center"/>
    </xf>
    <xf numFmtId="167" fontId="1" fillId="4" borderId="2" xfId="0" applyNumberFormat="1" applyFont="1" applyFill="1" applyBorder="1" applyAlignment="1" applyProtection="1">
      <alignment horizontal="center"/>
    </xf>
    <xf numFmtId="167" fontId="15" fillId="4" borderId="4" xfId="0" applyNumberFormat="1" applyFont="1" applyFill="1" applyBorder="1" applyAlignment="1" applyProtection="1">
      <alignment horizontal="center" vertical="center"/>
    </xf>
    <xf numFmtId="167" fontId="25" fillId="4" borderId="5" xfId="0" applyNumberFormat="1" applyFont="1" applyFill="1" applyBorder="1" applyAlignment="1" applyProtection="1">
      <alignment horizontal="center"/>
    </xf>
    <xf numFmtId="0" fontId="1" fillId="0" borderId="56" xfId="0" applyFont="1" applyFill="1" applyBorder="1" applyAlignment="1" applyProtection="1">
      <alignment horizontal="center"/>
      <protection locked="0"/>
    </xf>
    <xf numFmtId="0" fontId="20" fillId="0" borderId="55" xfId="3" applyFill="1" applyBorder="1" applyAlignment="1" applyProtection="1">
      <alignment horizontal="left" vertical="top" wrapText="1"/>
      <protection locked="0"/>
    </xf>
    <xf numFmtId="49" fontId="1" fillId="4" borderId="6" xfId="0" applyNumberFormat="1" applyFont="1" applyFill="1" applyBorder="1" applyAlignment="1" applyProtection="1">
      <alignment horizontal="center"/>
      <protection locked="0"/>
    </xf>
    <xf numFmtId="0" fontId="1" fillId="0" borderId="57" xfId="0" applyFont="1" applyFill="1" applyBorder="1" applyAlignment="1" applyProtection="1">
      <alignment horizontal="center"/>
      <protection locked="0"/>
    </xf>
    <xf numFmtId="0" fontId="1" fillId="0" borderId="58" xfId="0" applyFont="1" applyFill="1" applyBorder="1" applyAlignment="1" applyProtection="1">
      <alignment horizontal="center"/>
      <protection locked="0"/>
    </xf>
    <xf numFmtId="0" fontId="1" fillId="0" borderId="59" xfId="0" applyFont="1" applyFill="1" applyBorder="1" applyAlignment="1" applyProtection="1">
      <alignment horizontal="center"/>
      <protection locked="0"/>
    </xf>
    <xf numFmtId="0" fontId="20" fillId="0" borderId="60" xfId="3" applyFill="1" applyBorder="1" applyAlignment="1" applyProtection="1">
      <alignment horizontal="left" vertical="top" wrapText="1"/>
      <protection locked="0"/>
    </xf>
    <xf numFmtId="167" fontId="26" fillId="4" borderId="7" xfId="0" applyNumberFormat="1" applyFont="1" applyFill="1" applyBorder="1" applyAlignment="1" applyProtection="1">
      <alignment horizontal="center"/>
    </xf>
    <xf numFmtId="49" fontId="1" fillId="4" borderId="8" xfId="0" applyNumberFormat="1" applyFont="1" applyFill="1" applyBorder="1" applyAlignment="1" applyProtection="1">
      <alignment horizontal="center"/>
      <protection locked="0"/>
    </xf>
    <xf numFmtId="0" fontId="1" fillId="0" borderId="61" xfId="0" applyFont="1" applyFill="1" applyBorder="1" applyAlignment="1" applyProtection="1">
      <alignment horizontal="center"/>
      <protection locked="0"/>
    </xf>
    <xf numFmtId="0" fontId="1" fillId="0" borderId="62" xfId="0" applyFont="1" applyFill="1" applyBorder="1" applyAlignment="1" applyProtection="1">
      <alignment horizontal="center"/>
      <protection locked="0"/>
    </xf>
    <xf numFmtId="0" fontId="1" fillId="0" borderId="63" xfId="0" applyFont="1" applyFill="1" applyBorder="1" applyAlignment="1" applyProtection="1">
      <alignment horizontal="center"/>
      <protection locked="0"/>
    </xf>
    <xf numFmtId="4" fontId="1" fillId="0" borderId="62" xfId="0" applyNumberFormat="1" applyFont="1" applyFill="1" applyBorder="1" applyAlignment="1" applyProtection="1">
      <alignment horizontal="left"/>
      <protection locked="0"/>
    </xf>
    <xf numFmtId="167" fontId="22" fillId="4" borderId="64" xfId="0" applyNumberFormat="1" applyFont="1" applyFill="1" applyBorder="1" applyAlignment="1" applyProtection="1">
      <alignment horizontal="center" vertical="center"/>
    </xf>
    <xf numFmtId="0" fontId="1" fillId="0" borderId="9" xfId="0" applyFont="1" applyFill="1" applyBorder="1" applyAlignment="1" applyProtection="1">
      <alignment horizontal="center"/>
      <protection locked="0"/>
    </xf>
    <xf numFmtId="22" fontId="1" fillId="0" borderId="10" xfId="0" applyNumberFormat="1" applyFont="1" applyFill="1" applyBorder="1" applyAlignment="1" applyProtection="1">
      <alignment horizontal="center"/>
      <protection locked="0"/>
    </xf>
    <xf numFmtId="1" fontId="1" fillId="0" borderId="10" xfId="0" applyNumberFormat="1" applyFont="1" applyFill="1" applyBorder="1" applyAlignment="1" applyProtection="1">
      <alignment horizontal="center"/>
      <protection locked="0"/>
    </xf>
    <xf numFmtId="1" fontId="1" fillId="0" borderId="8" xfId="0" applyNumberFormat="1" applyFont="1" applyFill="1" applyBorder="1" applyAlignment="1" applyProtection="1">
      <alignment horizontal="center"/>
      <protection locked="0"/>
    </xf>
    <xf numFmtId="2" fontId="1" fillId="4" borderId="9" xfId="0" applyNumberFormat="1" applyFont="1" applyFill="1" applyBorder="1" applyAlignment="1" applyProtection="1">
      <alignment horizontal="center"/>
    </xf>
    <xf numFmtId="0" fontId="1" fillId="4" borderId="10" xfId="0" applyFont="1" applyFill="1" applyBorder="1" applyAlignment="1" applyProtection="1">
      <alignment horizontal="center"/>
    </xf>
    <xf numFmtId="167" fontId="1" fillId="4" borderId="10" xfId="0" applyNumberFormat="1" applyFont="1" applyFill="1" applyBorder="1" applyAlignment="1" applyProtection="1">
      <alignment horizontal="center"/>
    </xf>
    <xf numFmtId="167" fontId="15" fillId="4" borderId="11" xfId="0" applyNumberFormat="1" applyFont="1" applyFill="1" applyBorder="1" applyAlignment="1" applyProtection="1">
      <alignment horizontal="center" vertical="center"/>
    </xf>
    <xf numFmtId="167" fontId="25" fillId="4" borderId="12" xfId="0" applyNumberFormat="1" applyFont="1" applyFill="1" applyBorder="1" applyAlignment="1" applyProtection="1">
      <alignment horizontal="center"/>
    </xf>
    <xf numFmtId="0" fontId="1" fillId="0" borderId="54"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22" fontId="1" fillId="0" borderId="1" xfId="0" applyNumberFormat="1" applyFont="1" applyFill="1" applyBorder="1" applyAlignment="1" applyProtection="1">
      <alignment horizontal="center"/>
      <protection locked="0"/>
    </xf>
    <xf numFmtId="1" fontId="1" fillId="0" borderId="1" xfId="0" applyNumberFormat="1" applyFont="1" applyFill="1" applyBorder="1" applyAlignment="1" applyProtection="1">
      <alignment horizontal="center"/>
      <protection locked="0"/>
    </xf>
    <xf numFmtId="1" fontId="1" fillId="0" borderId="2" xfId="0" applyNumberFormat="1" applyFont="1" applyFill="1" applyBorder="1" applyAlignment="1" applyProtection="1">
      <alignment horizontal="center"/>
      <protection locked="0"/>
    </xf>
    <xf numFmtId="2" fontId="1" fillId="4" borderId="13" xfId="0" applyNumberFormat="1" applyFont="1" applyFill="1" applyBorder="1" applyAlignment="1" applyProtection="1">
      <alignment horizontal="center"/>
    </xf>
    <xf numFmtId="167" fontId="25" fillId="4" borderId="14" xfId="0" applyNumberFormat="1" applyFont="1" applyFill="1" applyBorder="1" applyAlignment="1" applyProtection="1">
      <alignment horizontal="center"/>
    </xf>
    <xf numFmtId="0" fontId="1" fillId="0" borderId="60" xfId="0" applyFont="1" applyFill="1" applyBorder="1" applyAlignment="1" applyProtection="1">
      <alignment horizontal="center"/>
      <protection locked="0"/>
    </xf>
    <xf numFmtId="0" fontId="1" fillId="0" borderId="65"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22" fontId="1" fillId="0" borderId="16" xfId="0" applyNumberFormat="1" applyFont="1" applyFill="1" applyBorder="1" applyAlignment="1" applyProtection="1">
      <alignment horizontal="center"/>
      <protection locked="0"/>
    </xf>
    <xf numFmtId="1" fontId="1" fillId="0" borderId="16" xfId="0" applyNumberFormat="1" applyFont="1" applyFill="1" applyBorder="1" applyAlignment="1" applyProtection="1">
      <alignment horizontal="center"/>
      <protection locked="0"/>
    </xf>
    <xf numFmtId="1" fontId="1" fillId="0" borderId="17" xfId="0" applyNumberFormat="1" applyFont="1" applyFill="1" applyBorder="1" applyAlignment="1" applyProtection="1">
      <alignment horizontal="center"/>
      <protection locked="0"/>
    </xf>
    <xf numFmtId="2" fontId="1" fillId="4" borderId="15" xfId="0" applyNumberFormat="1" applyFont="1" applyFill="1" applyBorder="1" applyAlignment="1" applyProtection="1">
      <alignment horizontal="center"/>
    </xf>
    <xf numFmtId="0" fontId="1" fillId="4" borderId="16" xfId="0" applyFont="1" applyFill="1" applyBorder="1" applyAlignment="1" applyProtection="1">
      <alignment horizontal="center"/>
    </xf>
    <xf numFmtId="167" fontId="1" fillId="4" borderId="16" xfId="0" applyNumberFormat="1" applyFont="1" applyFill="1" applyBorder="1" applyAlignment="1" applyProtection="1">
      <alignment horizontal="center"/>
    </xf>
    <xf numFmtId="167" fontId="15" fillId="4" borderId="18" xfId="0" applyNumberFormat="1" applyFont="1" applyFill="1" applyBorder="1" applyAlignment="1" applyProtection="1">
      <alignment horizontal="center" vertical="center"/>
    </xf>
    <xf numFmtId="167" fontId="25" fillId="4" borderId="19" xfId="0" applyNumberFormat="1" applyFont="1" applyFill="1" applyBorder="1" applyAlignment="1" applyProtection="1">
      <alignment horizontal="center"/>
    </xf>
    <xf numFmtId="167" fontId="26" fillId="4" borderId="11" xfId="0" applyNumberFormat="1" applyFont="1" applyFill="1" applyBorder="1" applyAlignment="1" applyProtection="1">
      <alignment horizontal="center"/>
    </xf>
    <xf numFmtId="168" fontId="26" fillId="4" borderId="18" xfId="0" applyNumberFormat="1" applyFont="1" applyFill="1" applyBorder="1" applyAlignment="1" applyProtection="1">
      <alignment horizontal="center"/>
    </xf>
    <xf numFmtId="0" fontId="1" fillId="0" borderId="0" xfId="0" applyFont="1" applyAlignment="1">
      <alignment horizontal="center"/>
    </xf>
    <xf numFmtId="0" fontId="28" fillId="0" borderId="0" xfId="0" applyFont="1" applyFill="1" applyBorder="1" applyAlignment="1">
      <alignment horizontal="center" vertical="center" wrapText="1"/>
    </xf>
    <xf numFmtId="0" fontId="1" fillId="0" borderId="0" xfId="0" applyFont="1" applyFill="1" applyBorder="1" applyAlignment="1">
      <alignment horizontal="center"/>
    </xf>
    <xf numFmtId="2" fontId="1" fillId="0" borderId="0" xfId="0" applyNumberFormat="1" applyFont="1" applyFill="1" applyBorder="1"/>
    <xf numFmtId="0" fontId="1" fillId="0" borderId="0" xfId="0" applyFont="1" applyFill="1" applyBorder="1"/>
    <xf numFmtId="0" fontId="22" fillId="0" borderId="0" xfId="0" applyFont="1" applyFill="1" applyBorder="1" applyAlignment="1">
      <alignment vertical="center" wrapText="1"/>
    </xf>
    <xf numFmtId="0" fontId="22" fillId="0" borderId="0" xfId="0" applyFont="1" applyFill="1" applyBorder="1" applyAlignment="1">
      <alignment vertical="center"/>
    </xf>
    <xf numFmtId="165" fontId="22"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169" fontId="28" fillId="0" borderId="1" xfId="0" applyNumberFormat="1" applyFont="1" applyFill="1" applyBorder="1" applyAlignment="1">
      <alignment horizontal="center" vertical="center"/>
    </xf>
    <xf numFmtId="0" fontId="22" fillId="0" borderId="1" xfId="6" applyFont="1" applyFill="1" applyBorder="1" applyAlignment="1">
      <alignment vertical="center" wrapText="1"/>
    </xf>
    <xf numFmtId="0" fontId="22" fillId="0" borderId="1" xfId="6" applyFont="1" applyFill="1" applyBorder="1" applyAlignment="1">
      <alignment vertical="center"/>
    </xf>
    <xf numFmtId="0" fontId="1" fillId="0" borderId="1" xfId="6" applyFont="1" applyFill="1" applyBorder="1"/>
    <xf numFmtId="169" fontId="28" fillId="0" borderId="1" xfId="6" applyNumberFormat="1" applyFont="1" applyFill="1" applyBorder="1" applyAlignment="1">
      <alignment horizontal="center" vertical="center"/>
    </xf>
    <xf numFmtId="169" fontId="28" fillId="0" borderId="0" xfId="0" applyNumberFormat="1" applyFont="1" applyFill="1" applyBorder="1" applyAlignment="1">
      <alignment horizontal="center" vertical="center"/>
    </xf>
    <xf numFmtId="0" fontId="1" fillId="0" borderId="1" xfId="5" applyFont="1" applyBorder="1" applyAlignment="1">
      <alignment horizontal="left" vertical="center" wrapText="1"/>
    </xf>
    <xf numFmtId="169" fontId="22" fillId="0" borderId="1" xfId="0" applyNumberFormat="1" applyFont="1" applyFill="1" applyBorder="1" applyAlignment="1">
      <alignment horizontal="center" vertical="center"/>
    </xf>
    <xf numFmtId="170" fontId="1" fillId="0" borderId="1" xfId="0" applyNumberFormat="1"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xf numFmtId="169" fontId="22" fillId="0" borderId="1" xfId="6" applyNumberFormat="1" applyFont="1" applyFill="1" applyBorder="1" applyAlignment="1">
      <alignment horizontal="center" vertical="center"/>
    </xf>
    <xf numFmtId="0" fontId="0" fillId="6" borderId="0" xfId="0" applyFill="1"/>
    <xf numFmtId="0" fontId="12" fillId="0" borderId="20" xfId="6" applyFont="1" applyBorder="1" applyAlignment="1">
      <alignment horizontal="left" vertical="center" wrapText="1"/>
    </xf>
    <xf numFmtId="0" fontId="12" fillId="0" borderId="21" xfId="6" applyFont="1" applyBorder="1" applyAlignment="1">
      <alignment horizontal="left" vertical="center" wrapText="1"/>
    </xf>
    <xf numFmtId="0" fontId="12" fillId="0" borderId="13" xfId="6" applyFont="1" applyBorder="1" applyAlignment="1">
      <alignment horizontal="left" vertical="center" wrapText="1"/>
    </xf>
    <xf numFmtId="0" fontId="10" fillId="0" borderId="0" xfId="0" applyFont="1" applyFill="1"/>
    <xf numFmtId="165" fontId="1" fillId="0" borderId="1" xfId="0" applyNumberFormat="1" applyFont="1" applyFill="1" applyBorder="1" applyAlignment="1">
      <alignment horizontal="center"/>
    </xf>
    <xf numFmtId="165" fontId="1" fillId="4" borderId="1" xfId="0" applyNumberFormat="1" applyFont="1" applyFill="1" applyBorder="1" applyAlignment="1">
      <alignment horizontal="center"/>
    </xf>
    <xf numFmtId="0" fontId="1" fillId="0" borderId="66" xfId="0" applyFont="1" applyFill="1" applyBorder="1" applyAlignment="1" applyProtection="1">
      <alignment horizontal="center"/>
      <protection locked="0"/>
    </xf>
    <xf numFmtId="0" fontId="20" fillId="0" borderId="67" xfId="3" applyFill="1" applyBorder="1" applyAlignment="1" applyProtection="1">
      <alignment horizontal="center"/>
      <protection locked="0"/>
    </xf>
    <xf numFmtId="0" fontId="1" fillId="7" borderId="55" xfId="0" applyFont="1" applyFill="1" applyBorder="1" applyAlignment="1" applyProtection="1">
      <alignment horizontal="center"/>
      <protection locked="0"/>
    </xf>
    <xf numFmtId="22" fontId="1" fillId="7" borderId="53" xfId="0" applyNumberFormat="1" applyFont="1" applyFill="1" applyBorder="1" applyAlignment="1" applyProtection="1">
      <alignment horizontal="center"/>
      <protection locked="0"/>
    </xf>
    <xf numFmtId="1" fontId="1" fillId="7" borderId="56" xfId="0" applyNumberFormat="1" applyFont="1" applyFill="1" applyBorder="1" applyAlignment="1" applyProtection="1">
      <alignment horizontal="center"/>
      <protection locked="0"/>
    </xf>
    <xf numFmtId="0" fontId="29" fillId="6" borderId="1" xfId="0" applyFont="1" applyFill="1" applyBorder="1" applyAlignment="1">
      <alignment horizontal="center" wrapText="1"/>
    </xf>
    <xf numFmtId="0" fontId="30" fillId="8" borderId="68" xfId="0" applyFont="1" applyFill="1" applyBorder="1" applyAlignment="1">
      <alignment horizontal="left" vertical="center" wrapText="1"/>
    </xf>
    <xf numFmtId="0" fontId="30" fillId="8" borderId="69" xfId="0" applyFont="1" applyFill="1" applyBorder="1" applyAlignment="1">
      <alignment vertical="center" wrapText="1"/>
    </xf>
    <xf numFmtId="0" fontId="30" fillId="0" borderId="70" xfId="0" applyFont="1" applyBorder="1" applyAlignment="1">
      <alignment horizontal="left" vertical="center" wrapText="1"/>
    </xf>
    <xf numFmtId="0" fontId="30" fillId="0" borderId="71" xfId="0" applyFont="1" applyBorder="1" applyAlignment="1">
      <alignment vertical="center" wrapText="1"/>
    </xf>
    <xf numFmtId="0" fontId="30" fillId="0" borderId="68" xfId="0" applyFont="1" applyBorder="1" applyAlignment="1">
      <alignment horizontal="left" vertical="center" wrapText="1"/>
    </xf>
    <xf numFmtId="0" fontId="30" fillId="0" borderId="72" xfId="0" applyFont="1" applyBorder="1" applyAlignment="1">
      <alignment vertical="center" wrapText="1"/>
    </xf>
    <xf numFmtId="0" fontId="30" fillId="8" borderId="73" xfId="0" applyFont="1" applyFill="1" applyBorder="1" applyAlignment="1">
      <alignment vertical="center" wrapText="1"/>
    </xf>
    <xf numFmtId="0" fontId="30" fillId="0" borderId="73" xfId="0" applyFont="1" applyBorder="1" applyAlignment="1">
      <alignment vertical="center" wrapText="1"/>
    </xf>
    <xf numFmtId="0" fontId="30" fillId="8" borderId="68" xfId="0" applyFont="1" applyFill="1" applyBorder="1" applyAlignment="1">
      <alignment horizontal="center" vertical="center" wrapText="1"/>
    </xf>
    <xf numFmtId="0" fontId="30" fillId="8" borderId="73" xfId="0" applyFont="1" applyFill="1" applyBorder="1" applyAlignment="1">
      <alignment horizontal="center" vertical="center" wrapText="1"/>
    </xf>
    <xf numFmtId="164" fontId="0" fillId="0" borderId="1" xfId="0" applyNumberFormat="1" applyBorder="1"/>
    <xf numFmtId="0" fontId="0" fillId="0" borderId="1" xfId="0" applyBorder="1"/>
    <xf numFmtId="0" fontId="30" fillId="8" borderId="68" xfId="0" applyFont="1" applyFill="1" applyBorder="1" applyAlignment="1">
      <alignment horizontal="right" vertical="center" wrapText="1"/>
    </xf>
    <xf numFmtId="0" fontId="30" fillId="6" borderId="0" xfId="0" applyFont="1" applyFill="1" applyAlignment="1">
      <alignment vertical="center"/>
    </xf>
    <xf numFmtId="0" fontId="30" fillId="0" borderId="0" xfId="0" applyFont="1" applyAlignment="1">
      <alignment vertical="center"/>
    </xf>
    <xf numFmtId="0" fontId="30" fillId="0" borderId="0" xfId="0" applyFont="1"/>
    <xf numFmtId="0" fontId="30" fillId="9" borderId="68" xfId="0" applyFont="1" applyFill="1" applyBorder="1" applyAlignment="1">
      <alignment horizontal="left" vertical="center" wrapText="1"/>
    </xf>
    <xf numFmtId="0" fontId="30" fillId="9" borderId="68" xfId="0" applyFont="1" applyFill="1" applyBorder="1" applyAlignment="1">
      <alignment horizontal="center" vertical="center" wrapText="1"/>
    </xf>
    <xf numFmtId="0" fontId="6" fillId="0" borderId="0" xfId="0" applyFont="1" applyBorder="1" applyAlignment="1"/>
    <xf numFmtId="0" fontId="1" fillId="4" borderId="1" xfId="0" applyFont="1" applyFill="1" applyBorder="1" applyAlignment="1">
      <alignment horizontal="center"/>
    </xf>
    <xf numFmtId="0" fontId="2" fillId="0" borderId="0" xfId="0" applyFont="1" applyFill="1"/>
    <xf numFmtId="0" fontId="1" fillId="0" borderId="0" xfId="0" applyFont="1" applyBorder="1" applyAlignment="1">
      <alignment vertical="top" wrapText="1"/>
    </xf>
    <xf numFmtId="14" fontId="0" fillId="0" borderId="0" xfId="0" applyNumberFormat="1"/>
    <xf numFmtId="0" fontId="26" fillId="4" borderId="1" xfId="0" applyFont="1" applyFill="1" applyBorder="1" applyAlignment="1">
      <alignment horizontal="right"/>
    </xf>
    <xf numFmtId="0" fontId="30" fillId="0" borderId="73" xfId="0" quotePrefix="1" applyFont="1" applyBorder="1" applyAlignment="1">
      <alignment vertical="center" wrapText="1"/>
    </xf>
    <xf numFmtId="17" fontId="30" fillId="0" borderId="73" xfId="0" quotePrefix="1" applyNumberFormat="1" applyFont="1" applyBorder="1" applyAlignment="1">
      <alignment vertical="center" wrapText="1"/>
    </xf>
    <xf numFmtId="0" fontId="35" fillId="0" borderId="0" xfId="0" applyFont="1"/>
    <xf numFmtId="0" fontId="34" fillId="0" borderId="0" xfId="0" applyFont="1" applyFill="1" applyBorder="1" applyAlignment="1">
      <alignment horizontal="center"/>
    </xf>
    <xf numFmtId="2" fontId="34" fillId="0" borderId="42" xfId="0" applyNumberFormat="1" applyFont="1" applyFill="1" applyBorder="1" applyAlignment="1">
      <alignment horizontal="center"/>
    </xf>
    <xf numFmtId="0" fontId="35" fillId="0" borderId="0" xfId="0" applyFont="1" applyFill="1"/>
    <xf numFmtId="0" fontId="34" fillId="10" borderId="1" xfId="0" applyFont="1" applyFill="1" applyBorder="1" applyAlignment="1">
      <alignment horizontal="center" wrapText="1"/>
    </xf>
    <xf numFmtId="0" fontId="34" fillId="10" borderId="1" xfId="0" applyFont="1" applyFill="1" applyBorder="1" applyAlignment="1">
      <alignment horizontal="center" vertical="center" wrapText="1"/>
    </xf>
    <xf numFmtId="0" fontId="35" fillId="0" borderId="0" xfId="0" applyFont="1" applyBorder="1"/>
    <xf numFmtId="0" fontId="34" fillId="0" borderId="0" xfId="0" applyFont="1"/>
    <xf numFmtId="0" fontId="36" fillId="0" borderId="0" xfId="0" applyFont="1" applyAlignment="1">
      <alignment vertical="center"/>
    </xf>
    <xf numFmtId="0" fontId="34" fillId="12" borderId="1" xfId="0" applyFont="1" applyFill="1" applyBorder="1"/>
    <xf numFmtId="0" fontId="34" fillId="12" borderId="1" xfId="0" applyFont="1" applyFill="1" applyBorder="1" applyAlignment="1">
      <alignment wrapText="1"/>
    </xf>
    <xf numFmtId="0" fontId="34" fillId="12" borderId="1" xfId="0" applyFont="1" applyFill="1" applyBorder="1" applyAlignment="1">
      <alignment horizontal="center" vertical="center"/>
    </xf>
    <xf numFmtId="0" fontId="34" fillId="12" borderId="1" xfId="0" applyFont="1" applyFill="1" applyBorder="1" applyAlignment="1">
      <alignment horizontal="center"/>
    </xf>
    <xf numFmtId="0" fontId="34" fillId="0" borderId="1" xfId="0" applyFont="1" applyBorder="1" applyAlignment="1">
      <alignment horizontal="center"/>
    </xf>
    <xf numFmtId="0" fontId="34" fillId="10" borderId="1" xfId="0" applyFont="1" applyFill="1" applyBorder="1" applyAlignment="1">
      <alignment wrapText="1"/>
    </xf>
    <xf numFmtId="0" fontId="34" fillId="0" borderId="1" xfId="0" applyFont="1" applyBorder="1" applyAlignment="1">
      <alignment horizontal="center" vertical="center"/>
    </xf>
    <xf numFmtId="15" fontId="34" fillId="0" borderId="1" xfId="0" applyNumberFormat="1" applyFont="1" applyBorder="1" applyAlignment="1">
      <alignment horizontal="center" vertical="center"/>
    </xf>
    <xf numFmtId="17" fontId="37" fillId="0" borderId="1" xfId="0" applyNumberFormat="1" applyFont="1" applyBorder="1" applyAlignment="1">
      <alignment horizontal="center"/>
    </xf>
    <xf numFmtId="0" fontId="37" fillId="0" borderId="1" xfId="0" applyFont="1" applyFill="1" applyBorder="1" applyAlignment="1">
      <alignment horizontal="center" vertical="center"/>
    </xf>
    <xf numFmtId="17" fontId="37" fillId="0" borderId="16" xfId="0" applyNumberFormat="1" applyFont="1" applyBorder="1" applyAlignment="1">
      <alignment horizontal="center"/>
    </xf>
    <xf numFmtId="9" fontId="38" fillId="0" borderId="1" xfId="9" applyFont="1" applyBorder="1" applyAlignment="1">
      <alignment horizontal="center" vertical="center"/>
    </xf>
    <xf numFmtId="0" fontId="34" fillId="10" borderId="10" xfId="0" applyFont="1" applyFill="1" applyBorder="1" applyAlignment="1">
      <alignment horizontal="center" vertical="center" wrapText="1"/>
    </xf>
    <xf numFmtId="9" fontId="39" fillId="10" borderId="10" xfId="9" applyFont="1" applyFill="1" applyBorder="1" applyAlignment="1">
      <alignment horizontal="center" vertical="center" wrapText="1"/>
    </xf>
    <xf numFmtId="2" fontId="34" fillId="0" borderId="1" xfId="0" applyNumberFormat="1" applyFont="1" applyBorder="1" applyAlignment="1">
      <alignment horizontal="center" vertical="center"/>
    </xf>
    <xf numFmtId="0" fontId="37" fillId="10" borderId="1" xfId="0" applyFont="1" applyFill="1" applyBorder="1" applyAlignment="1">
      <alignment horizontal="center" vertical="center"/>
    </xf>
    <xf numFmtId="0" fontId="34" fillId="10" borderId="1" xfId="0" applyFont="1" applyFill="1" applyBorder="1" applyAlignment="1">
      <alignment horizontal="center" vertical="center"/>
    </xf>
    <xf numFmtId="17" fontId="37" fillId="0" borderId="1" xfId="0" applyNumberFormat="1" applyFont="1" applyBorder="1" applyAlignment="1">
      <alignment horizontal="center" vertical="center"/>
    </xf>
    <xf numFmtId="2" fontId="34" fillId="10" borderId="1" xfId="0" applyNumberFormat="1" applyFont="1" applyFill="1" applyBorder="1" applyAlignment="1">
      <alignment horizontal="center" vertical="center"/>
    </xf>
    <xf numFmtId="2" fontId="34" fillId="13" borderId="1" xfId="0" applyNumberFormat="1" applyFont="1" applyFill="1" applyBorder="1" applyAlignment="1">
      <alignment horizontal="center" vertical="center"/>
    </xf>
    <xf numFmtId="0" fontId="34" fillId="13" borderId="1" xfId="0" applyFont="1" applyFill="1" applyBorder="1" applyAlignment="1">
      <alignment horizontal="center" vertical="center"/>
    </xf>
    <xf numFmtId="2" fontId="34" fillId="13" borderId="42" xfId="0" applyNumberFormat="1" applyFont="1" applyFill="1" applyBorder="1" applyAlignment="1">
      <alignment horizontal="center" vertical="center"/>
    </xf>
    <xf numFmtId="1" fontId="34" fillId="13" borderId="1" xfId="0" applyNumberFormat="1" applyFont="1" applyFill="1" applyBorder="1" applyAlignment="1">
      <alignment horizontal="center" vertical="center"/>
    </xf>
    <xf numFmtId="9" fontId="39" fillId="13" borderId="10" xfId="9" applyFont="1" applyFill="1" applyBorder="1" applyAlignment="1">
      <alignment horizontal="center" vertical="center" wrapText="1"/>
    </xf>
    <xf numFmtId="172" fontId="0" fillId="0" borderId="0" xfId="9" applyNumberFormat="1" applyFont="1"/>
    <xf numFmtId="2" fontId="12" fillId="0" borderId="1" xfId="0" applyNumberFormat="1" applyFont="1" applyBorder="1" applyAlignment="1">
      <alignment horizontal="center"/>
    </xf>
    <xf numFmtId="172" fontId="12" fillId="0" borderId="1" xfId="0" applyNumberFormat="1" applyFont="1" applyBorder="1" applyAlignment="1">
      <alignment horizontal="center"/>
    </xf>
    <xf numFmtId="173" fontId="28" fillId="0" borderId="1" xfId="0" applyNumberFormat="1" applyFont="1" applyFill="1" applyBorder="1" applyAlignment="1">
      <alignment horizontal="center" vertical="center"/>
    </xf>
    <xf numFmtId="168" fontId="22" fillId="4" borderId="54" xfId="0" applyNumberFormat="1" applyFont="1" applyFill="1" applyBorder="1" applyAlignment="1" applyProtection="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7" fillId="3" borderId="24" xfId="6" applyFont="1" applyFill="1" applyBorder="1" applyAlignment="1">
      <alignment horizontal="left"/>
    </xf>
    <xf numFmtId="0" fontId="7" fillId="3" borderId="25" xfId="6" applyFont="1" applyFill="1" applyBorder="1" applyAlignment="1">
      <alignment horizontal="left"/>
    </xf>
    <xf numFmtId="0" fontId="7" fillId="3" borderId="26" xfId="6" applyFont="1" applyFill="1" applyBorder="1" applyAlignment="1">
      <alignment horizontal="left"/>
    </xf>
    <xf numFmtId="0" fontId="16" fillId="0" borderId="1" xfId="0" applyFont="1" applyBorder="1" applyAlignment="1">
      <alignment horizontal="left" vertical="center" wrapText="1"/>
    </xf>
    <xf numFmtId="0" fontId="31" fillId="11" borderId="2" xfId="0" applyFont="1" applyFill="1" applyBorder="1" applyAlignment="1">
      <alignment horizontal="left" wrapText="1"/>
    </xf>
    <xf numFmtId="0" fontId="31" fillId="11" borderId="22" xfId="0" applyFont="1" applyFill="1" applyBorder="1" applyAlignment="1">
      <alignment horizontal="left" wrapText="1"/>
    </xf>
    <xf numFmtId="0" fontId="31" fillId="11" borderId="23" xfId="0" applyFont="1" applyFill="1" applyBorder="1" applyAlignment="1">
      <alignment horizontal="left" wrapText="1"/>
    </xf>
    <xf numFmtId="165" fontId="23" fillId="5" borderId="2" xfId="0" applyNumberFormat="1" applyFont="1" applyFill="1" applyBorder="1" applyAlignment="1">
      <alignment horizontal="center"/>
    </xf>
    <xf numFmtId="165" fontId="23" fillId="5" borderId="22" xfId="0" applyNumberFormat="1" applyFont="1" applyFill="1" applyBorder="1" applyAlignment="1">
      <alignment horizontal="center"/>
    </xf>
    <xf numFmtId="165" fontId="23" fillId="5" borderId="23" xfId="0" applyNumberFormat="1" applyFont="1" applyFill="1" applyBorder="1" applyAlignment="1">
      <alignment horizontal="center"/>
    </xf>
    <xf numFmtId="165" fontId="0" fillId="0" borderId="2" xfId="0" applyNumberFormat="1" applyFill="1" applyBorder="1" applyAlignment="1">
      <alignment horizontal="center"/>
    </xf>
    <xf numFmtId="165" fontId="0" fillId="0" borderId="22" xfId="0" applyNumberFormat="1" applyFill="1" applyBorder="1" applyAlignment="1">
      <alignment horizontal="center"/>
    </xf>
    <xf numFmtId="165" fontId="0" fillId="0" borderId="23" xfId="0" applyNumberFormat="1" applyFill="1" applyBorder="1" applyAlignment="1">
      <alignment horizontal="center"/>
    </xf>
    <xf numFmtId="0" fontId="26" fillId="4" borderId="1" xfId="0" applyFont="1" applyFill="1" applyBorder="1" applyAlignment="1">
      <alignment horizontal="right"/>
    </xf>
    <xf numFmtId="0" fontId="6" fillId="4" borderId="1" xfId="0" applyFont="1" applyFill="1" applyBorder="1" applyAlignment="1">
      <alignment horizontal="left"/>
    </xf>
    <xf numFmtId="0" fontId="32" fillId="5" borderId="6" xfId="0" applyFont="1" applyFill="1" applyBorder="1" applyAlignment="1" applyProtection="1"/>
    <xf numFmtId="0" fontId="0" fillId="0" borderId="30" xfId="0" applyBorder="1" applyAlignment="1"/>
    <xf numFmtId="0" fontId="26" fillId="4" borderId="27" xfId="0" applyFont="1" applyFill="1" applyBorder="1" applyAlignment="1" applyProtection="1">
      <alignment horizontal="right"/>
    </xf>
    <xf numFmtId="0" fontId="26" fillId="4" borderId="28" xfId="0" applyFont="1" applyFill="1" applyBorder="1" applyAlignment="1" applyProtection="1">
      <alignment horizontal="right"/>
    </xf>
    <xf numFmtId="0" fontId="26" fillId="4" borderId="31" xfId="0" applyFont="1" applyFill="1" applyBorder="1" applyAlignment="1" applyProtection="1">
      <alignment horizontal="right"/>
    </xf>
    <xf numFmtId="0" fontId="26" fillId="4" borderId="32" xfId="0" applyFont="1" applyFill="1" applyBorder="1" applyAlignment="1" applyProtection="1">
      <alignment horizontal="center"/>
    </xf>
    <xf numFmtId="0" fontId="26" fillId="4" borderId="33" xfId="0" applyFont="1" applyFill="1" applyBorder="1" applyAlignment="1" applyProtection="1">
      <alignment horizontal="center"/>
    </xf>
    <xf numFmtId="0" fontId="26" fillId="4" borderId="34" xfId="0" applyFont="1" applyFill="1" applyBorder="1" applyAlignment="1" applyProtection="1">
      <alignment horizontal="center"/>
    </xf>
    <xf numFmtId="0" fontId="26" fillId="4" borderId="35" xfId="0" applyFont="1" applyFill="1" applyBorder="1" applyAlignment="1" applyProtection="1">
      <alignment horizontal="right"/>
    </xf>
    <xf numFmtId="0" fontId="26" fillId="4" borderId="36" xfId="0" applyFont="1" applyFill="1" applyBorder="1" applyAlignment="1" applyProtection="1">
      <alignment horizontal="right"/>
    </xf>
    <xf numFmtId="0" fontId="26" fillId="4" borderId="37" xfId="0" applyFont="1" applyFill="1" applyBorder="1" applyAlignment="1" applyProtection="1">
      <alignment horizontal="right"/>
    </xf>
    <xf numFmtId="0" fontId="26" fillId="4" borderId="38" xfId="0" applyFont="1" applyFill="1" applyBorder="1" applyAlignment="1" applyProtection="1">
      <alignment horizontal="right"/>
    </xf>
    <xf numFmtId="0" fontId="26" fillId="4" borderId="39" xfId="0" applyFont="1" applyFill="1" applyBorder="1" applyAlignment="1" applyProtection="1">
      <alignment horizontal="right"/>
    </xf>
    <xf numFmtId="0" fontId="26" fillId="4" borderId="40" xfId="0" applyFont="1" applyFill="1" applyBorder="1" applyAlignment="1" applyProtection="1">
      <alignment horizontal="right"/>
    </xf>
    <xf numFmtId="0" fontId="26" fillId="4" borderId="41" xfId="0" applyFont="1" applyFill="1" applyBorder="1" applyAlignment="1" applyProtection="1">
      <alignment horizontal="right"/>
    </xf>
    <xf numFmtId="0" fontId="34" fillId="12" borderId="42" xfId="0" applyFont="1" applyFill="1" applyBorder="1" applyAlignment="1">
      <alignment horizontal="center" vertical="center"/>
    </xf>
    <xf numFmtId="0" fontId="34" fillId="12" borderId="10" xfId="0" applyFont="1" applyFill="1" applyBorder="1" applyAlignment="1">
      <alignment horizontal="center" vertical="center"/>
    </xf>
    <xf numFmtId="0" fontId="37" fillId="12" borderId="42" xfId="0" applyFont="1" applyFill="1" applyBorder="1" applyAlignment="1">
      <alignment horizontal="center" vertical="center"/>
    </xf>
    <xf numFmtId="0" fontId="37" fillId="12" borderId="10" xfId="0" applyFont="1" applyFill="1" applyBorder="1" applyAlignment="1">
      <alignment horizontal="center" vertical="center"/>
    </xf>
    <xf numFmtId="0" fontId="37" fillId="12" borderId="2" xfId="0" applyFont="1" applyFill="1" applyBorder="1" applyAlignment="1">
      <alignment horizontal="center" vertical="center"/>
    </xf>
    <xf numFmtId="0" fontId="37" fillId="12" borderId="22" xfId="0" applyFont="1" applyFill="1" applyBorder="1" applyAlignment="1">
      <alignment horizontal="center" vertical="center"/>
    </xf>
    <xf numFmtId="0" fontId="37" fillId="12" borderId="23" xfId="0" applyFont="1" applyFill="1" applyBorder="1" applyAlignment="1">
      <alignment horizontal="center" vertical="center"/>
    </xf>
    <xf numFmtId="0" fontId="33" fillId="0" borderId="0" xfId="0" applyFont="1" applyAlignment="1">
      <alignment horizontal="center" vertical="center" wrapText="1"/>
    </xf>
  </cellXfs>
  <cellStyles count="10">
    <cellStyle name="Currency 2" xfId="1" xr:uid="{00000000-0005-0000-0000-000001000000}"/>
    <cellStyle name="Currency 3" xfId="2" xr:uid="{00000000-0005-0000-0000-000002000000}"/>
    <cellStyle name="Hyperlink" xfId="3" builtinId="8"/>
    <cellStyle name="Hyperlink 2" xfId="4" xr:uid="{00000000-0005-0000-0000-000003000000}"/>
    <cellStyle name="Normal" xfId="0" builtinId="0"/>
    <cellStyle name="Normal 14" xfId="5" xr:uid="{00000000-0005-0000-0000-000004000000}"/>
    <cellStyle name="Normal 2" xfId="6" xr:uid="{00000000-0005-0000-0000-000005000000}"/>
    <cellStyle name="Normal 2 2" xfId="7" xr:uid="{00000000-0005-0000-0000-000006000000}"/>
    <cellStyle name="Normal 3" xfId="8" xr:uid="{00000000-0005-0000-0000-000007000000}"/>
    <cellStyle name="Percent" xfId="9" builtinId="5"/>
  </cellStyles>
  <dxfs count="4">
    <dxf>
      <font>
        <color rgb="FF9C0006"/>
      </font>
      <fill>
        <patternFill>
          <bgColor rgb="FFFFC7CE"/>
        </patternFill>
      </fill>
    </dxf>
    <dxf>
      <font>
        <color rgb="FF9C0006"/>
      </font>
      <fill>
        <patternFill>
          <bgColor rgb="FFFFC7CE"/>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DFDA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E BON Rita" id="{58713545-EAFA-4F67-9472-9FA5031BD041}" userId="S::Rita.DEBON@efsa.europa.eu::65e20f9c-bf37-4da5-bb84-3d9f01151ca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 dT="2021-05-03T08:57:57.93" personId="{58713545-EAFA-4F67-9472-9FA5031BD041}" id="{DFA0D536-F7AA-4162-96BB-C147420CE053}">
    <text>this is for experts starting at different periods</text>
  </threadedComment>
  <threadedComment ref="B88" dT="2021-05-03T08:57:27.74" personId="{58713545-EAFA-4F67-9472-9FA5031BD041}" id="{5813CE73-3A81-4B83-8591-F630B59A5881}">
    <text>please update as per your project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2"/>
  <sheetViews>
    <sheetView tabSelected="1" zoomScale="90" zoomScaleNormal="90" workbookViewId="0">
      <selection activeCell="J14" sqref="J14"/>
    </sheetView>
  </sheetViews>
  <sheetFormatPr defaultRowHeight="15" customHeight="1" x14ac:dyDescent="0.2"/>
  <cols>
    <col min="1" max="1" width="20" customWidth="1"/>
    <col min="2" max="2" width="51.85546875" customWidth="1"/>
    <col min="3" max="3" width="20.5703125" customWidth="1"/>
    <col min="4" max="4" width="19.85546875" customWidth="1"/>
    <col min="5" max="6" width="19.5703125" customWidth="1"/>
    <col min="7" max="8" width="20.85546875" customWidth="1"/>
  </cols>
  <sheetData>
    <row r="1" spans="1:7" ht="64.5" customHeight="1" x14ac:dyDescent="0.2">
      <c r="A1" s="215" t="s">
        <v>0</v>
      </c>
      <c r="B1" s="216"/>
      <c r="C1" s="216"/>
      <c r="D1" s="216"/>
      <c r="E1" s="216"/>
      <c r="F1" s="217"/>
    </row>
    <row r="2" spans="1:7" ht="35.1" customHeight="1" x14ac:dyDescent="0.3">
      <c r="A2" s="19" t="s">
        <v>1</v>
      </c>
      <c r="B2" s="135"/>
      <c r="C2" s="154"/>
      <c r="D2" s="24"/>
      <c r="F2" s="154"/>
    </row>
    <row r="3" spans="1:7" s="1" customFormat="1" ht="15" customHeight="1" x14ac:dyDescent="0.2">
      <c r="A3" s="5"/>
      <c r="B3" s="5"/>
      <c r="C3" s="5"/>
      <c r="D3" s="5"/>
      <c r="E3" s="5"/>
      <c r="F3" s="5"/>
    </row>
    <row r="4" spans="1:7" ht="15" customHeight="1" x14ac:dyDescent="0.2">
      <c r="A4" s="6" t="s">
        <v>2</v>
      </c>
      <c r="B4" s="6" t="s">
        <v>3</v>
      </c>
      <c r="C4" s="6" t="s">
        <v>4</v>
      </c>
      <c r="D4" s="6" t="s">
        <v>5</v>
      </c>
      <c r="E4" s="6" t="s">
        <v>6</v>
      </c>
      <c r="F4" s="6" t="s">
        <v>7</v>
      </c>
    </row>
    <row r="5" spans="1:7" ht="15" customHeight="1" x14ac:dyDescent="0.2">
      <c r="A5" s="155" t="s">
        <v>8</v>
      </c>
      <c r="B5" s="11" t="s">
        <v>9</v>
      </c>
      <c r="C5" s="27">
        <v>0</v>
      </c>
      <c r="D5" s="128">
        <v>0</v>
      </c>
      <c r="E5" s="128">
        <v>0</v>
      </c>
      <c r="F5" s="10">
        <f>C5+D5+E5</f>
        <v>0</v>
      </c>
    </row>
    <row r="6" spans="1:7" ht="15" customHeight="1" x14ac:dyDescent="0.2">
      <c r="A6" s="155" t="s">
        <v>10</v>
      </c>
      <c r="B6" s="11" t="s">
        <v>11</v>
      </c>
      <c r="C6" s="27">
        <v>0</v>
      </c>
      <c r="D6" s="128">
        <v>0</v>
      </c>
      <c r="E6" s="128">
        <v>0</v>
      </c>
      <c r="F6" s="10">
        <f>C6+D6+E6</f>
        <v>0</v>
      </c>
    </row>
    <row r="7" spans="1:7" ht="15" customHeight="1" x14ac:dyDescent="0.2">
      <c r="A7" s="155" t="s">
        <v>12</v>
      </c>
      <c r="B7" s="28" t="s">
        <v>13</v>
      </c>
      <c r="C7" s="10">
        <f>SUM(C5:C6)</f>
        <v>0</v>
      </c>
      <c r="D7" s="129">
        <f>SUM(D5:D6)</f>
        <v>0</v>
      </c>
      <c r="E7" s="129">
        <f>SUM(E5:E6)</f>
        <v>0</v>
      </c>
      <c r="F7" s="10">
        <f>C7+D7+E7</f>
        <v>0</v>
      </c>
    </row>
    <row r="8" spans="1:7" ht="15" customHeight="1" x14ac:dyDescent="0.2">
      <c r="A8" s="155" t="s">
        <v>14</v>
      </c>
      <c r="B8" s="28" t="s">
        <v>15</v>
      </c>
      <c r="C8" s="10">
        <f>0.1*C7</f>
        <v>0</v>
      </c>
      <c r="D8" s="10">
        <f>0.1*D7</f>
        <v>0</v>
      </c>
      <c r="E8" s="129">
        <v>0</v>
      </c>
      <c r="F8" s="10">
        <f>C8+D8+E8</f>
        <v>0</v>
      </c>
    </row>
    <row r="9" spans="1:7" ht="15" customHeight="1" x14ac:dyDescent="0.2">
      <c r="A9" s="17" t="s">
        <v>16</v>
      </c>
      <c r="B9" s="159" t="s">
        <v>17</v>
      </c>
      <c r="C9" s="12">
        <f>C7+IF(C8&lt;C7*0.1,C8,C7*0.1)</f>
        <v>0</v>
      </c>
      <c r="D9" s="12">
        <f>D7+IF(D8&lt;D7*0.1,D8,D7*0.1)</f>
        <v>0</v>
      </c>
      <c r="E9" s="12">
        <f>E7+IF(E8&lt;E7*0.1,E8,E7*0.1)</f>
        <v>0</v>
      </c>
      <c r="F9" s="10">
        <f>C9+D9+E9</f>
        <v>0</v>
      </c>
      <c r="G9" s="4"/>
    </row>
    <row r="10" spans="1:7" ht="15" customHeight="1" x14ac:dyDescent="0.2">
      <c r="A10" s="17" t="s">
        <v>18</v>
      </c>
      <c r="B10" s="159" t="s">
        <v>19</v>
      </c>
      <c r="C10" s="27">
        <v>0</v>
      </c>
      <c r="D10" s="128">
        <v>0</v>
      </c>
      <c r="E10" s="128">
        <v>0</v>
      </c>
      <c r="F10" s="27">
        <v>0</v>
      </c>
      <c r="G10" s="4"/>
    </row>
    <row r="11" spans="1:7" ht="15" customHeight="1" x14ac:dyDescent="0.2">
      <c r="A11" s="18" t="s">
        <v>20</v>
      </c>
      <c r="B11" s="13" t="s">
        <v>21</v>
      </c>
      <c r="C11" s="14">
        <f>C9</f>
        <v>0</v>
      </c>
      <c r="D11" s="14">
        <f>D9</f>
        <v>0</v>
      </c>
      <c r="E11" s="14">
        <f>E9</f>
        <v>0</v>
      </c>
      <c r="F11" s="14">
        <f>F9</f>
        <v>0</v>
      </c>
    </row>
    <row r="12" spans="1:7" ht="15" customHeight="1" x14ac:dyDescent="0.2">
      <c r="A12" s="156"/>
      <c r="B12" s="1"/>
      <c r="C12" s="1"/>
      <c r="D12" s="127"/>
      <c r="E12" s="127"/>
      <c r="F12" s="3"/>
    </row>
    <row r="13" spans="1:7" ht="15" customHeight="1" x14ac:dyDescent="0.2">
      <c r="A13" s="8" t="s">
        <v>2</v>
      </c>
      <c r="B13" s="8" t="s">
        <v>22</v>
      </c>
      <c r="C13" s="8" t="s">
        <v>4</v>
      </c>
      <c r="D13" s="6" t="s">
        <v>5</v>
      </c>
      <c r="E13" s="6" t="s">
        <v>23</v>
      </c>
      <c r="F13" s="8" t="s">
        <v>24</v>
      </c>
    </row>
    <row r="14" spans="1:7" ht="15" customHeight="1" x14ac:dyDescent="0.2">
      <c r="A14" s="22" t="s">
        <v>25</v>
      </c>
      <c r="B14" s="29" t="s">
        <v>26</v>
      </c>
      <c r="C14" s="27">
        <f>C11*0.1</f>
        <v>0</v>
      </c>
      <c r="D14" s="128">
        <v>0</v>
      </c>
      <c r="E14" s="128">
        <v>0</v>
      </c>
      <c r="F14" s="9">
        <f>C14+D14+E14</f>
        <v>0</v>
      </c>
    </row>
    <row r="15" spans="1:7" ht="15" customHeight="1" x14ac:dyDescent="0.2">
      <c r="A15" s="22" t="s">
        <v>27</v>
      </c>
      <c r="B15" s="29" t="s">
        <v>28</v>
      </c>
      <c r="C15" s="221">
        <f>F11-C14</f>
        <v>0</v>
      </c>
      <c r="D15" s="222"/>
      <c r="E15" s="223"/>
      <c r="F15" s="9">
        <f>C15+D15+E15</f>
        <v>0</v>
      </c>
    </row>
    <row r="16" spans="1:7" ht="15" customHeight="1" x14ac:dyDescent="0.2">
      <c r="A16" s="22" t="s">
        <v>29</v>
      </c>
      <c r="B16" s="7" t="s">
        <v>30</v>
      </c>
      <c r="C16" s="221">
        <v>0</v>
      </c>
      <c r="D16" s="222"/>
      <c r="E16" s="223"/>
      <c r="F16" s="9">
        <f>C16+D16+E16</f>
        <v>0</v>
      </c>
    </row>
    <row r="17" spans="1:6" ht="15" customHeight="1" x14ac:dyDescent="0.2">
      <c r="A17" s="22" t="s">
        <v>31</v>
      </c>
      <c r="B17" s="7" t="s">
        <v>32</v>
      </c>
      <c r="C17" s="221">
        <v>0</v>
      </c>
      <c r="D17" s="222"/>
      <c r="E17" s="223"/>
      <c r="F17" s="9">
        <f>C17+D17+E17</f>
        <v>0</v>
      </c>
    </row>
    <row r="18" spans="1:6" ht="15" customHeight="1" x14ac:dyDescent="0.2">
      <c r="A18" s="18" t="s">
        <v>33</v>
      </c>
      <c r="B18" s="15" t="s">
        <v>34</v>
      </c>
      <c r="C18" s="218"/>
      <c r="D18" s="219"/>
      <c r="E18" s="220"/>
      <c r="F18" s="16">
        <f>SUM(F14:F17)</f>
        <v>0</v>
      </c>
    </row>
    <row r="19" spans="1:6" ht="12.75" customHeight="1" x14ac:dyDescent="0.2">
      <c r="A19" s="205" t="s">
        <v>35</v>
      </c>
      <c r="B19" s="205"/>
      <c r="C19" s="205"/>
      <c r="D19" s="205"/>
      <c r="E19" s="205"/>
      <c r="F19" s="205"/>
    </row>
    <row r="20" spans="1:6" ht="12.75" customHeight="1" x14ac:dyDescent="0.2">
      <c r="A20" s="205" t="s">
        <v>36</v>
      </c>
      <c r="B20" s="205"/>
      <c r="C20" s="205"/>
      <c r="D20" s="205"/>
      <c r="E20" s="205"/>
      <c r="F20" s="205"/>
    </row>
    <row r="21" spans="1:6" ht="12.75" customHeight="1" x14ac:dyDescent="0.2">
      <c r="A21" s="206" t="s">
        <v>37</v>
      </c>
      <c r="B21" s="207"/>
      <c r="C21" s="207"/>
      <c r="D21" s="207"/>
      <c r="E21" s="207"/>
      <c r="F21" s="208"/>
    </row>
    <row r="22" spans="1:6" ht="13.5" customHeight="1" x14ac:dyDescent="0.2">
      <c r="A22" s="206" t="s">
        <v>38</v>
      </c>
      <c r="B22" s="207"/>
      <c r="C22" s="207"/>
      <c r="D22" s="207"/>
      <c r="E22" s="207"/>
      <c r="F22" s="208"/>
    </row>
    <row r="23" spans="1:6" ht="15" customHeight="1" thickBot="1" x14ac:dyDescent="0.25">
      <c r="A23" s="24"/>
    </row>
    <row r="24" spans="1:6" ht="30.75" customHeight="1" thickBot="1" x14ac:dyDescent="0.25">
      <c r="A24" s="202"/>
      <c r="B24" s="203"/>
      <c r="C24" s="203"/>
      <c r="D24" s="203"/>
      <c r="E24" s="203"/>
      <c r="F24" s="204"/>
    </row>
    <row r="25" spans="1:6" ht="15" customHeight="1" x14ac:dyDescent="0.25">
      <c r="A25" s="211" t="s">
        <v>39</v>
      </c>
      <c r="B25" s="212"/>
      <c r="C25" s="212"/>
      <c r="D25" s="212"/>
      <c r="E25" s="212"/>
      <c r="F25" s="213"/>
    </row>
    <row r="26" spans="1:6" ht="15" customHeight="1" x14ac:dyDescent="0.2">
      <c r="A26" s="214" t="s">
        <v>40</v>
      </c>
      <c r="B26" s="214"/>
      <c r="C26" s="214"/>
      <c r="D26" s="214"/>
      <c r="E26" s="214"/>
      <c r="F26" s="214"/>
    </row>
    <row r="27" spans="1:6" ht="15" customHeight="1" x14ac:dyDescent="0.2">
      <c r="A27" s="214"/>
      <c r="B27" s="214"/>
      <c r="C27" s="214"/>
      <c r="D27" s="214"/>
      <c r="E27" s="214"/>
      <c r="F27" s="214"/>
    </row>
    <row r="28" spans="1:6" ht="15" customHeight="1" x14ac:dyDescent="0.2">
      <c r="A28" s="214"/>
      <c r="B28" s="214"/>
      <c r="C28" s="214"/>
      <c r="D28" s="214"/>
      <c r="E28" s="214"/>
      <c r="F28" s="214"/>
    </row>
    <row r="29" spans="1:6" ht="58.5" customHeight="1" x14ac:dyDescent="0.2">
      <c r="A29" s="214"/>
      <c r="B29" s="214"/>
      <c r="C29" s="214"/>
      <c r="D29" s="214"/>
      <c r="E29" s="214"/>
      <c r="F29" s="214"/>
    </row>
    <row r="30" spans="1:6" ht="15" customHeight="1" x14ac:dyDescent="0.2">
      <c r="A30" s="124" t="s">
        <v>41</v>
      </c>
      <c r="B30" s="209"/>
      <c r="C30" s="210"/>
      <c r="D30" s="210"/>
      <c r="E30" s="210"/>
      <c r="F30" s="210"/>
    </row>
    <row r="31" spans="1:6" ht="24.75" customHeight="1" x14ac:dyDescent="0.2">
      <c r="A31" s="125" t="s">
        <v>42</v>
      </c>
      <c r="B31" s="200"/>
      <c r="C31" s="201"/>
      <c r="D31" s="201"/>
      <c r="E31" s="201"/>
      <c r="F31" s="201"/>
    </row>
    <row r="32" spans="1:6" ht="33" customHeight="1" x14ac:dyDescent="0.2">
      <c r="A32" s="126" t="s">
        <v>43</v>
      </c>
      <c r="B32" s="200"/>
      <c r="C32" s="201"/>
      <c r="D32" s="201"/>
      <c r="E32" s="201"/>
      <c r="F32" s="201"/>
    </row>
  </sheetData>
  <mergeCells count="15">
    <mergeCell ref="A1:F1"/>
    <mergeCell ref="A22:F22"/>
    <mergeCell ref="C18:E18"/>
    <mergeCell ref="C17:E17"/>
    <mergeCell ref="C16:E16"/>
    <mergeCell ref="C15:E15"/>
    <mergeCell ref="B31:F31"/>
    <mergeCell ref="B32:F32"/>
    <mergeCell ref="A24:F24"/>
    <mergeCell ref="A19:F19"/>
    <mergeCell ref="A20:F20"/>
    <mergeCell ref="A21:F21"/>
    <mergeCell ref="B30:F30"/>
    <mergeCell ref="A25:F25"/>
    <mergeCell ref="A26:F29"/>
  </mergeCells>
  <phoneticPr fontId="2" type="noConversion"/>
  <conditionalFormatting sqref="A24:F24">
    <cfRule type="cellIs" dxfId="3" priority="2" stopIfTrue="1" operator="equal">
      <formula>"WRONG, THE ESTIMATED BUDGET IS NOT IN BALANCE"</formula>
    </cfRule>
  </conditionalFormatting>
  <conditionalFormatting sqref="A25:F25 A26 A30:B32">
    <cfRule type="cellIs" dxfId="2" priority="1" stopIfTrue="1" operator="equal">
      <formula>"WRONG, THE ESTIMATED BUDGET IS NOT IN BALANCE"</formula>
    </cfRule>
  </conditionalFormatting>
  <pageMargins left="0.41" right="0.28999999999999998" top="0.21" bottom="0.27" header="0.36" footer="0.2"/>
  <pageSetup paperSize="9" scale="8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C240"/>
  <sheetViews>
    <sheetView topLeftCell="A28" workbookViewId="0">
      <selection activeCell="A35" sqref="A35"/>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167</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167</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167</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167</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167</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167</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C240"/>
  <sheetViews>
    <sheetView topLeftCell="A7" workbookViewId="0">
      <selection activeCell="B1" sqref="B1:B6"/>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168</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168</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168</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168</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168</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168</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C240"/>
  <sheetViews>
    <sheetView topLeftCell="A22" workbookViewId="0">
      <selection activeCell="B35" sqref="A35:B36"/>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169</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169</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169</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169</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169</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169</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C240"/>
  <sheetViews>
    <sheetView workbookViewId="0">
      <selection activeCell="B1" sqref="B1:B6"/>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170</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170</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170</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170</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170</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170</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59999389629810485"/>
  </sheetPr>
  <dimension ref="A1:C240"/>
  <sheetViews>
    <sheetView workbookViewId="0">
      <selection activeCell="B1" sqref="B1:B6"/>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171</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171</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171</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171</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171</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171</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59999389629810485"/>
  </sheetPr>
  <dimension ref="A1:C240"/>
  <sheetViews>
    <sheetView workbookViewId="0">
      <selection activeCell="B1" sqref="B1:B6"/>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172</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172</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172</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172</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172</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172</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C240"/>
  <sheetViews>
    <sheetView workbookViewId="0">
      <selection activeCell="J18" sqref="J18"/>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173</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173</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173</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173</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173</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173</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177</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7"/>
      <c r="B19" s="147"/>
      <c r="C19" s="147"/>
    </row>
    <row r="20" spans="1:3" x14ac:dyDescent="0.2">
      <c r="A20" s="147"/>
      <c r="B20" s="147"/>
      <c r="C20" s="147"/>
    </row>
    <row r="21" spans="1:3" x14ac:dyDescent="0.2">
      <c r="A21" s="147"/>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t="s">
        <v>161</v>
      </c>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177</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7"/>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t="s">
        <v>161</v>
      </c>
      <c r="B76" s="123"/>
    </row>
    <row r="77" spans="1:3" x14ac:dyDescent="0.2">
      <c r="A77" s="149" t="s">
        <v>186</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177</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t="s">
        <v>161</v>
      </c>
      <c r="B116" s="123"/>
    </row>
    <row r="117" spans="1:2" x14ac:dyDescent="0.2">
      <c r="A117" s="149" t="s">
        <v>186</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177</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177</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177</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sheetPr>
  <dimension ref="A1:C240"/>
  <sheetViews>
    <sheetView topLeftCell="A76"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164</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t="s">
        <v>161</v>
      </c>
      <c r="B35" s="123"/>
    </row>
    <row r="36" spans="1:3" x14ac:dyDescent="0.2">
      <c r="A36" s="149" t="s">
        <v>186</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164</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t="s">
        <v>161</v>
      </c>
      <c r="B76" s="123"/>
    </row>
    <row r="77" spans="1:3" x14ac:dyDescent="0.2">
      <c r="A77" s="149" t="s">
        <v>186</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164</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t="s">
        <v>161</v>
      </c>
      <c r="B116" s="123"/>
    </row>
    <row r="117" spans="1:2" x14ac:dyDescent="0.2">
      <c r="A117" s="149" t="s">
        <v>186</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164</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164</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164</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59999389629810485"/>
  </sheetPr>
  <dimension ref="A1:C240"/>
  <sheetViews>
    <sheetView topLeftCell="A79"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164</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t="s">
        <v>161</v>
      </c>
      <c r="B35" s="123"/>
    </row>
    <row r="36" spans="1:3" x14ac:dyDescent="0.2">
      <c r="A36" s="149" t="s">
        <v>186</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164</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t="s">
        <v>161</v>
      </c>
      <c r="B76" s="123"/>
    </row>
    <row r="77" spans="1:3" x14ac:dyDescent="0.2">
      <c r="A77" s="149" t="s">
        <v>186</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164</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t="s">
        <v>161</v>
      </c>
      <c r="B116" s="123"/>
    </row>
    <row r="117" spans="1:2" x14ac:dyDescent="0.2">
      <c r="A117" s="149" t="s">
        <v>186</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164</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164</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164</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4"/>
  <sheetViews>
    <sheetView zoomScale="90" zoomScaleNormal="100" zoomScaleSheetLayoutView="90" workbookViewId="0">
      <selection activeCell="E9" sqref="E9"/>
    </sheetView>
  </sheetViews>
  <sheetFormatPr defaultRowHeight="12.75" x14ac:dyDescent="0.2"/>
  <cols>
    <col min="1" max="1" width="4" customWidth="1"/>
    <col min="2" max="2" width="27.42578125" customWidth="1"/>
    <col min="3" max="4" width="19" customWidth="1"/>
    <col min="5" max="5" width="28" customWidth="1"/>
    <col min="6" max="6" width="11.140625" customWidth="1"/>
    <col min="7" max="7" width="15.5703125" customWidth="1"/>
    <col min="8" max="8" width="21.140625" customWidth="1"/>
    <col min="9" max="9" width="11.85546875" customWidth="1"/>
    <col min="10" max="10" width="11" customWidth="1"/>
    <col min="11" max="11" width="12" customWidth="1"/>
  </cols>
  <sheetData>
    <row r="1" spans="1:11" ht="25.5" x14ac:dyDescent="0.35">
      <c r="A1" s="225" t="s">
        <v>44</v>
      </c>
      <c r="B1" s="225"/>
      <c r="C1" s="225"/>
      <c r="D1" s="225"/>
      <c r="E1" s="225"/>
      <c r="F1" s="225"/>
      <c r="G1" s="225"/>
      <c r="H1" s="225"/>
      <c r="I1" s="2"/>
    </row>
    <row r="2" spans="1:11" x14ac:dyDescent="0.2">
      <c r="A2" s="24"/>
      <c r="B2" s="24"/>
      <c r="C2" s="24"/>
      <c r="D2" s="24"/>
      <c r="E2" s="24"/>
      <c r="F2" s="24"/>
      <c r="G2" s="24"/>
      <c r="H2" s="24"/>
    </row>
    <row r="3" spans="1:11" ht="25.5" x14ac:dyDescent="0.2">
      <c r="A3" s="20" t="s">
        <v>45</v>
      </c>
      <c r="B3" s="20" t="s">
        <v>46</v>
      </c>
      <c r="C3" s="20" t="s">
        <v>47</v>
      </c>
      <c r="D3" s="20" t="s">
        <v>48</v>
      </c>
      <c r="E3" s="20" t="s">
        <v>49</v>
      </c>
      <c r="F3" s="20" t="s">
        <v>50</v>
      </c>
      <c r="G3" s="20" t="s">
        <v>51</v>
      </c>
      <c r="H3" s="20" t="s">
        <v>52</v>
      </c>
      <c r="I3" s="20" t="s">
        <v>174</v>
      </c>
      <c r="J3" s="20" t="s">
        <v>175</v>
      </c>
    </row>
    <row r="4" spans="1:11" ht="25.5" x14ac:dyDescent="0.2">
      <c r="A4" s="25" t="s">
        <v>92</v>
      </c>
      <c r="B4" s="23" t="s">
        <v>53</v>
      </c>
      <c r="C4" s="22"/>
      <c r="D4" s="22"/>
      <c r="E4" s="21" t="s">
        <v>55</v>
      </c>
      <c r="F4" s="128"/>
      <c r="G4" s="22"/>
      <c r="H4" s="129">
        <f t="shared" ref="H4:H9" si="0">F4*G4</f>
        <v>0</v>
      </c>
      <c r="I4" s="196">
        <f>+'Monthly overview'!$I$15</f>
        <v>18.75</v>
      </c>
      <c r="J4" s="197">
        <f>+'Monthly overview'!$I$71</f>
        <v>1.3786764705882353E-2</v>
      </c>
      <c r="K4" s="195"/>
    </row>
    <row r="5" spans="1:11" ht="25.5" x14ac:dyDescent="0.2">
      <c r="A5" s="25" t="s">
        <v>93</v>
      </c>
      <c r="B5" s="23" t="s">
        <v>53</v>
      </c>
      <c r="C5" s="22"/>
      <c r="D5" s="22"/>
      <c r="E5" s="21" t="s">
        <v>56</v>
      </c>
      <c r="F5" s="128"/>
      <c r="G5" s="22"/>
      <c r="H5" s="129">
        <f t="shared" si="0"/>
        <v>0</v>
      </c>
      <c r="I5" s="147"/>
      <c r="J5" s="147"/>
    </row>
    <row r="6" spans="1:11" ht="25.5" x14ac:dyDescent="0.2">
      <c r="A6" s="25" t="s">
        <v>94</v>
      </c>
      <c r="B6" s="23" t="s">
        <v>53</v>
      </c>
      <c r="C6" s="22"/>
      <c r="D6" s="22"/>
      <c r="E6" s="21" t="s">
        <v>56</v>
      </c>
      <c r="F6" s="128"/>
      <c r="G6" s="22"/>
      <c r="H6" s="129">
        <f t="shared" si="0"/>
        <v>0</v>
      </c>
      <c r="I6" s="147"/>
      <c r="J6" s="147"/>
    </row>
    <row r="7" spans="1:11" ht="25.5" x14ac:dyDescent="0.2">
      <c r="A7" s="25" t="s">
        <v>58</v>
      </c>
      <c r="B7" s="23" t="s">
        <v>53</v>
      </c>
      <c r="C7" s="22"/>
      <c r="D7" s="22"/>
      <c r="E7" s="21" t="s">
        <v>57</v>
      </c>
      <c r="F7" s="128"/>
      <c r="G7" s="22"/>
      <c r="H7" s="129">
        <f t="shared" si="0"/>
        <v>0</v>
      </c>
      <c r="I7" s="147"/>
      <c r="J7" s="147"/>
    </row>
    <row r="8" spans="1:11" ht="25.5" x14ac:dyDescent="0.2">
      <c r="A8" s="25" t="s">
        <v>59</v>
      </c>
      <c r="B8" s="23" t="s">
        <v>53</v>
      </c>
      <c r="C8" s="22"/>
      <c r="D8" s="22"/>
      <c r="E8" s="21" t="s">
        <v>57</v>
      </c>
      <c r="F8" s="128"/>
      <c r="G8" s="22"/>
      <c r="H8" s="129">
        <f t="shared" si="0"/>
        <v>0</v>
      </c>
      <c r="I8" s="147"/>
      <c r="J8" s="147"/>
    </row>
    <row r="9" spans="1:11" ht="25.5" x14ac:dyDescent="0.2">
      <c r="A9" s="25" t="s">
        <v>60</v>
      </c>
      <c r="B9" s="23" t="s">
        <v>53</v>
      </c>
      <c r="C9" s="22"/>
      <c r="D9" s="22"/>
      <c r="E9" s="21" t="s">
        <v>57</v>
      </c>
      <c r="F9" s="128"/>
      <c r="G9" s="22"/>
      <c r="H9" s="129">
        <f t="shared" si="0"/>
        <v>0</v>
      </c>
      <c r="I9" s="147"/>
      <c r="J9" s="147"/>
    </row>
    <row r="10" spans="1:11" x14ac:dyDescent="0.2">
      <c r="A10" s="25" t="s">
        <v>61</v>
      </c>
      <c r="B10" s="21"/>
      <c r="C10" s="21"/>
      <c r="D10" s="21"/>
      <c r="E10" s="21"/>
      <c r="F10" s="128"/>
      <c r="G10" s="128"/>
      <c r="H10" s="129"/>
      <c r="I10" s="147"/>
      <c r="J10" s="147"/>
    </row>
    <row r="11" spans="1:11" x14ac:dyDescent="0.2">
      <c r="A11" s="25" t="s">
        <v>62</v>
      </c>
      <c r="B11" s="21"/>
      <c r="C11" s="21"/>
      <c r="D11" s="21"/>
      <c r="E11" s="21"/>
      <c r="F11" s="128"/>
      <c r="G11" s="22"/>
      <c r="H11" s="129"/>
      <c r="I11" s="147"/>
      <c r="J11" s="147"/>
    </row>
    <row r="12" spans="1:11" x14ac:dyDescent="0.2">
      <c r="A12" s="25" t="s">
        <v>63</v>
      </c>
      <c r="B12" s="21"/>
      <c r="C12" s="21"/>
      <c r="D12" s="21"/>
      <c r="E12" s="21"/>
      <c r="F12" s="128"/>
      <c r="G12" s="22"/>
      <c r="H12" s="129"/>
      <c r="I12" s="147"/>
      <c r="J12" s="147"/>
    </row>
    <row r="13" spans="1:11" x14ac:dyDescent="0.2">
      <c r="A13" s="25" t="s">
        <v>95</v>
      </c>
      <c r="B13" s="21"/>
      <c r="C13" s="21"/>
      <c r="D13" s="21"/>
      <c r="E13" s="21"/>
      <c r="F13" s="128"/>
      <c r="G13" s="22"/>
      <c r="H13" s="129"/>
      <c r="I13" s="147"/>
      <c r="J13" s="147"/>
    </row>
    <row r="14" spans="1:11" x14ac:dyDescent="0.2">
      <c r="A14" s="25" t="s">
        <v>64</v>
      </c>
      <c r="B14" s="21"/>
      <c r="C14" s="21"/>
      <c r="D14" s="21"/>
      <c r="E14" s="21"/>
      <c r="F14" s="128"/>
      <c r="G14" s="22"/>
      <c r="H14" s="129"/>
      <c r="I14" s="147"/>
      <c r="J14" s="147"/>
    </row>
    <row r="15" spans="1:11" x14ac:dyDescent="0.2">
      <c r="A15" s="25" t="s">
        <v>65</v>
      </c>
      <c r="B15" s="21"/>
      <c r="C15" s="21"/>
      <c r="D15" s="21"/>
      <c r="E15" s="21"/>
      <c r="F15" s="128"/>
      <c r="G15" s="22"/>
      <c r="H15" s="129"/>
      <c r="I15" s="147"/>
      <c r="J15" s="147"/>
    </row>
    <row r="16" spans="1:11" x14ac:dyDescent="0.2">
      <c r="A16" s="25" t="s">
        <v>66</v>
      </c>
      <c r="B16" s="21"/>
      <c r="C16" s="21"/>
      <c r="D16" s="21"/>
      <c r="E16" s="21"/>
      <c r="F16" s="128"/>
      <c r="G16" s="22"/>
      <c r="H16" s="129"/>
      <c r="I16" s="147"/>
      <c r="J16" s="147"/>
    </row>
    <row r="17" spans="1:10" x14ac:dyDescent="0.2">
      <c r="A17" s="25" t="s">
        <v>67</v>
      </c>
      <c r="B17" s="21"/>
      <c r="C17" s="21"/>
      <c r="D17" s="21"/>
      <c r="E17" s="21"/>
      <c r="F17" s="128"/>
      <c r="G17" s="22"/>
      <c r="H17" s="129"/>
      <c r="I17" s="147"/>
      <c r="J17" s="147"/>
    </row>
    <row r="18" spans="1:10" x14ac:dyDescent="0.2">
      <c r="A18" s="25" t="s">
        <v>68</v>
      </c>
      <c r="B18" s="21"/>
      <c r="C18" s="21"/>
      <c r="D18" s="21"/>
      <c r="E18" s="21"/>
      <c r="F18" s="128"/>
      <c r="G18" s="22"/>
      <c r="H18" s="129"/>
      <c r="I18" s="147"/>
      <c r="J18" s="147"/>
    </row>
    <row r="19" spans="1:10" x14ac:dyDescent="0.2">
      <c r="A19" s="25" t="s">
        <v>190</v>
      </c>
      <c r="B19" s="21"/>
      <c r="C19" s="21"/>
      <c r="D19" s="21"/>
      <c r="E19" s="21"/>
      <c r="F19" s="128"/>
      <c r="G19" s="22"/>
      <c r="H19" s="129"/>
      <c r="I19" s="147"/>
      <c r="J19" s="147"/>
    </row>
    <row r="20" spans="1:10" x14ac:dyDescent="0.2">
      <c r="A20" s="25" t="s">
        <v>191</v>
      </c>
      <c r="B20" s="21"/>
      <c r="C20" s="21"/>
      <c r="D20" s="21"/>
      <c r="E20" s="21"/>
      <c r="F20" s="128"/>
      <c r="G20" s="22"/>
      <c r="H20" s="129"/>
      <c r="I20" s="147"/>
      <c r="J20" s="147"/>
    </row>
    <row r="21" spans="1:10" x14ac:dyDescent="0.2">
      <c r="A21" s="25" t="s">
        <v>192</v>
      </c>
      <c r="B21" s="21"/>
      <c r="C21" s="21"/>
      <c r="D21" s="21"/>
      <c r="E21" s="21"/>
      <c r="F21" s="128"/>
      <c r="G21" s="22"/>
      <c r="H21" s="129"/>
      <c r="I21" s="147"/>
      <c r="J21" s="147"/>
    </row>
    <row r="22" spans="1:10" x14ac:dyDescent="0.2">
      <c r="A22" s="224" t="s">
        <v>69</v>
      </c>
      <c r="B22" s="224"/>
      <c r="C22" s="224"/>
      <c r="D22" s="224"/>
      <c r="E22" s="224"/>
      <c r="F22" s="224"/>
      <c r="G22" s="224"/>
      <c r="H22" s="26">
        <f>SUM(H4:H21)</f>
        <v>0</v>
      </c>
      <c r="I22" s="147"/>
      <c r="J22" s="147"/>
    </row>
    <row r="24" spans="1:10" ht="14.45" customHeight="1" x14ac:dyDescent="0.2">
      <c r="B24" s="157"/>
    </row>
  </sheetData>
  <mergeCells count="2">
    <mergeCell ref="A22:G22"/>
    <mergeCell ref="A1:H1"/>
  </mergeCells>
  <phoneticPr fontId="2" type="noConversion"/>
  <pageMargins left="0.47244094488188981" right="0.51181102362204722" top="0.47244094488188981" bottom="0.47244094488188981" header="0.19685039370078741" footer="0.51181102362204722"/>
  <pageSetup paperSize="9" scale="7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59999389629810485"/>
  </sheetPr>
  <dimension ref="A1:C240"/>
  <sheetViews>
    <sheetView topLeftCell="A7"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60" t="s">
        <v>165</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61" t="s">
        <v>165</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61" t="s">
        <v>165</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61" t="s">
        <v>165</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61" t="s">
        <v>165</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61" t="s">
        <v>165</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166</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166</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166</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166</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166</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166</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167</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167</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167</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167</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167</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167</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168</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168</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168</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168</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168</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168</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169</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169</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169</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169</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169</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169</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389629810485"/>
  </sheetPr>
  <dimension ref="A1:C240"/>
  <sheetViews>
    <sheetView topLeftCell="A16"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170</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170</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170</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170</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170</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170</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171</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171</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171</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171</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171</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171</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172</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172</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172</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172</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172</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172</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59999389629810485"/>
  </sheetPr>
  <dimension ref="A1:C240"/>
  <sheetViews>
    <sheetView workbookViewId="0"/>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173</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173</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173</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173</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173</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173</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59999389629810485"/>
  </sheetPr>
  <dimension ref="A1:C240"/>
  <sheetViews>
    <sheetView workbookViewId="0">
      <selection activeCell="I23" sqref="I2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177</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7"/>
      <c r="B19" s="147"/>
      <c r="C19" s="147"/>
    </row>
    <row r="20" spans="1:3" x14ac:dyDescent="0.2">
      <c r="A20" s="147"/>
      <c r="B20" s="147"/>
      <c r="C20" s="147"/>
    </row>
    <row r="21" spans="1:3" x14ac:dyDescent="0.2">
      <c r="A21" s="147"/>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t="s">
        <v>161</v>
      </c>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177</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7"/>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t="s">
        <v>161</v>
      </c>
      <c r="B76" s="123"/>
    </row>
    <row r="77" spans="1:3" x14ac:dyDescent="0.2">
      <c r="A77" s="149" t="s">
        <v>186</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177</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t="s">
        <v>161</v>
      </c>
      <c r="B116" s="123"/>
    </row>
    <row r="117" spans="1:2" x14ac:dyDescent="0.2">
      <c r="A117" s="149" t="s">
        <v>186</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177</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177</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177</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0"/>
  <sheetViews>
    <sheetView topLeftCell="B1" zoomScale="80" zoomScaleNormal="80" workbookViewId="0">
      <selection activeCell="N12" sqref="N12"/>
    </sheetView>
  </sheetViews>
  <sheetFormatPr defaultColWidth="9.140625" defaultRowHeight="12.75" x14ac:dyDescent="0.2"/>
  <cols>
    <col min="1" max="1" width="4" style="24" bestFit="1" customWidth="1"/>
    <col min="2" max="4" width="20.85546875" style="24" bestFit="1" customWidth="1"/>
    <col min="5" max="5" width="20.140625" style="24" bestFit="1" customWidth="1"/>
    <col min="6" max="6" width="16.42578125" style="24" customWidth="1"/>
    <col min="7" max="7" width="20.85546875" style="24" bestFit="1" customWidth="1"/>
    <col min="8" max="8" width="13" style="24" customWidth="1"/>
    <col min="9" max="9" width="19.140625" style="24" customWidth="1"/>
    <col min="10" max="10" width="13" style="24" customWidth="1"/>
    <col min="11" max="11" width="17.140625" style="24" customWidth="1"/>
    <col min="12" max="16" width="17.140625" style="99" customWidth="1"/>
    <col min="17" max="22" width="17.140625" style="24" customWidth="1"/>
    <col min="23" max="23" width="18.5703125" style="99" customWidth="1"/>
    <col min="24" max="24" width="12.85546875" style="24" customWidth="1"/>
    <col min="25" max="25" width="15.85546875" style="24" customWidth="1"/>
    <col min="26" max="27" width="20.85546875" style="24" customWidth="1"/>
    <col min="28" max="16384" width="9.140625" style="24"/>
  </cols>
  <sheetData>
    <row r="1" spans="1:25" s="31" customFormat="1" ht="26.25" thickBot="1" x14ac:dyDescent="0.4">
      <c r="A1" s="226" t="s">
        <v>70</v>
      </c>
      <c r="B1" s="227"/>
      <c r="C1" s="227"/>
      <c r="D1" s="227"/>
      <c r="E1" s="227"/>
      <c r="F1" s="227"/>
      <c r="G1" s="227"/>
      <c r="H1" s="227"/>
      <c r="I1" s="227"/>
      <c r="J1" s="227"/>
      <c r="K1" s="227"/>
      <c r="L1" s="227"/>
      <c r="M1" s="227"/>
      <c r="N1" s="227"/>
      <c r="O1" s="227"/>
      <c r="P1" s="227"/>
      <c r="Q1" s="227"/>
      <c r="R1" s="227"/>
      <c r="S1" s="227"/>
      <c r="T1" s="227"/>
      <c r="U1" s="227"/>
      <c r="V1" s="227"/>
      <c r="W1" s="227"/>
      <c r="X1" s="30"/>
      <c r="Y1" s="30"/>
    </row>
    <row r="2" spans="1:25" ht="97.5" customHeight="1" x14ac:dyDescent="0.2">
      <c r="A2" s="32" t="s">
        <v>45</v>
      </c>
      <c r="B2" s="33" t="s">
        <v>71</v>
      </c>
      <c r="C2" s="34" t="s">
        <v>47</v>
      </c>
      <c r="D2" s="35" t="s">
        <v>72</v>
      </c>
      <c r="E2" s="36" t="s">
        <v>73</v>
      </c>
      <c r="F2" s="37" t="s">
        <v>74</v>
      </c>
      <c r="G2" s="37" t="s">
        <v>75</v>
      </c>
      <c r="H2" s="37" t="s">
        <v>76</v>
      </c>
      <c r="I2" s="37" t="s">
        <v>77</v>
      </c>
      <c r="J2" s="38" t="s">
        <v>78</v>
      </c>
      <c r="K2" s="36" t="s">
        <v>79</v>
      </c>
      <c r="L2" s="37" t="s">
        <v>80</v>
      </c>
      <c r="M2" s="37" t="s">
        <v>81</v>
      </c>
      <c r="N2" s="37" t="s">
        <v>82</v>
      </c>
      <c r="O2" s="37" t="s">
        <v>83</v>
      </c>
      <c r="P2" s="37" t="s">
        <v>84</v>
      </c>
      <c r="Q2" s="39" t="s">
        <v>85</v>
      </c>
      <c r="R2" s="39" t="s">
        <v>86</v>
      </c>
      <c r="S2" s="39" t="s">
        <v>87</v>
      </c>
      <c r="T2" s="40" t="s">
        <v>88</v>
      </c>
      <c r="U2" s="40" t="s">
        <v>89</v>
      </c>
      <c r="V2" s="41" t="s">
        <v>90</v>
      </c>
      <c r="W2" s="42" t="s">
        <v>91</v>
      </c>
    </row>
    <row r="3" spans="1:25" ht="14.25" customHeight="1" x14ac:dyDescent="0.2">
      <c r="A3" s="43" t="s">
        <v>92</v>
      </c>
      <c r="B3" s="44"/>
      <c r="C3" s="45"/>
      <c r="D3" s="130"/>
      <c r="E3" s="131"/>
      <c r="F3" s="45"/>
      <c r="G3" s="130"/>
      <c r="H3" s="45"/>
      <c r="I3" s="46"/>
      <c r="J3" s="199" t="str">
        <f>IFERROR(IF(I3="Car",2*0.33*H3,IF(I3="Train",2*0.44*H3,(VLOOKUP(I3,$E$44:$F$48,2,FALSE)))),"")</f>
        <v/>
      </c>
      <c r="K3" s="132"/>
      <c r="L3" s="133"/>
      <c r="M3" s="133"/>
      <c r="N3" s="133"/>
      <c r="O3" s="134"/>
      <c r="P3" s="134"/>
      <c r="Q3" s="50" t="str">
        <f>IF(AND(K3="",L3="",M3="",N3="",P3="",O3=""),"",IF(OR(L3="",M3=""),"data missing",M3-L3))</f>
        <v/>
      </c>
      <c r="R3" s="51" t="str">
        <f>IF(AND(K3="",L3="",M3="",N3="",P3="",O3=""),"",IFERROR(IF(Q3&lt;1,1,CEILING(Q3,0.5)),"data missing"))</f>
        <v/>
      </c>
      <c r="S3" s="52" t="str">
        <f>IF(AND(K3="",L3="",M3="",N3="",P3="",O3=""),"",IFERROR(VLOOKUP(K3,$C$50:$D$80,2,FALSE),"data missing"))</f>
        <v/>
      </c>
      <c r="T3" s="53" t="str">
        <f>IFERROR(IF(AND(K3="",L3="",M3="",N3="",P3="",O3=""),"",0.7*O3*S3+IF(N3="no",0.7*S3,IF(N3="yes",0,"data missing"))),"data missing")</f>
        <v/>
      </c>
      <c r="U3" s="53" t="str">
        <f>IFERROR(IF(AND(K3="",L3="",M3="",N3="",P3="",O3=""),"",IF(P3="","data missing",P3*0.1*S3)),"data missing")</f>
        <v/>
      </c>
      <c r="V3" s="54" t="str">
        <f>IF(AND(K3="",L3="",M3="",N3="",P3="",O3=""),"",IFERROR((S3*R3-T3-U3),"data missing"))</f>
        <v/>
      </c>
      <c r="W3" s="55" t="str">
        <f>IF(AND(K3="",L3="",M3="",N3="",P3="",O3=""),J3,IFERROR((J3+V3),"data missing"))</f>
        <v/>
      </c>
    </row>
    <row r="4" spans="1:25" ht="15.75" customHeight="1" x14ac:dyDescent="0.2">
      <c r="A4" s="43" t="s">
        <v>93</v>
      </c>
      <c r="B4" s="44"/>
      <c r="C4" s="45"/>
      <c r="D4" s="56"/>
      <c r="E4" s="57"/>
      <c r="F4" s="45"/>
      <c r="G4" s="45"/>
      <c r="H4" s="45"/>
      <c r="I4" s="46"/>
      <c r="J4" s="199" t="str">
        <f t="shared" ref="J4:J17" si="0">IFERROR(IF(I4="Car",2*0.33*H4,IF(I4="Train",2*0.44*H4,(VLOOKUP(I4,$E$44:$F$48,2,FALSE)))),"")</f>
        <v/>
      </c>
      <c r="K4" s="47"/>
      <c r="L4" s="48"/>
      <c r="M4" s="48"/>
      <c r="N4" s="48"/>
      <c r="O4" s="49"/>
      <c r="P4" s="49"/>
      <c r="Q4" s="50" t="str">
        <f t="shared" ref="Q4:Q17" si="1">IF(AND(K4="",L4="",M4="",N4="",P4="",O4=""),"",IF(OR(L4="",M4=""),"data missing",M4-L4))</f>
        <v/>
      </c>
      <c r="R4" s="51" t="str">
        <f t="shared" ref="R4:R17" si="2">IF(AND(K4="",L4="",M4="",N4="",P4="",O4=""),"",IFERROR(IF(Q4&lt;1,1,CEILING(Q4,0.5)),"data missing"))</f>
        <v/>
      </c>
      <c r="S4" s="52" t="str">
        <f t="shared" ref="S4:S17" si="3">IF(AND(K4="",L4="",M4="",N4="",P4="",O4=""),"",IFERROR(VLOOKUP(K4,$C$50:$D$80,2,FALSE),"data missing"))</f>
        <v/>
      </c>
      <c r="T4" s="53" t="str">
        <f t="shared" ref="T4:T17" si="4">IFERROR(IF(AND(K4="",L4="",M4="",N4="",P4="",O4=""),"",0.7*O4*S4+IF(N4="no",0.7*S4,IF(N4="yes",0,"data missing"))),"data missing")</f>
        <v/>
      </c>
      <c r="U4" s="53" t="str">
        <f t="shared" ref="U4:U17" si="5">IFERROR(IF(AND(K4="",L4="",M4="",N4="",P4="",O4=""),"",IF(P4="","data missing",P4*0.1*S4)),"data missing")</f>
        <v/>
      </c>
      <c r="V4" s="54" t="str">
        <f t="shared" ref="V4:V17" si="6">IF(AND(K4="",L4="",M4="",N4="",P4="",O4=""),"",IFERROR((S4*R4-T4-U4),"data missing"))</f>
        <v/>
      </c>
      <c r="W4" s="55" t="str">
        <f t="shared" ref="W4:W17" si="7">IF(AND(K4="",L4="",M4="",N4="",P4="",O4=""),J4,IFERROR((J4+V4),"data missing"))</f>
        <v/>
      </c>
    </row>
    <row r="5" spans="1:25" ht="14.25" customHeight="1" x14ac:dyDescent="0.2">
      <c r="A5" s="43" t="s">
        <v>94</v>
      </c>
      <c r="B5" s="44"/>
      <c r="C5" s="45"/>
      <c r="D5" s="56"/>
      <c r="E5" s="57"/>
      <c r="F5" s="45"/>
      <c r="G5" s="45"/>
      <c r="H5" s="45"/>
      <c r="I5" s="46"/>
      <c r="J5" s="199" t="str">
        <f t="shared" si="0"/>
        <v/>
      </c>
      <c r="K5" s="47"/>
      <c r="L5" s="48"/>
      <c r="M5" s="48"/>
      <c r="N5" s="48"/>
      <c r="O5" s="49"/>
      <c r="P5" s="49"/>
      <c r="Q5" s="50" t="str">
        <f t="shared" si="1"/>
        <v/>
      </c>
      <c r="R5" s="51" t="str">
        <f t="shared" si="2"/>
        <v/>
      </c>
      <c r="S5" s="52" t="str">
        <f t="shared" si="3"/>
        <v/>
      </c>
      <c r="T5" s="53" t="str">
        <f t="shared" si="4"/>
        <v/>
      </c>
      <c r="U5" s="53" t="str">
        <f t="shared" si="5"/>
        <v/>
      </c>
      <c r="V5" s="54" t="str">
        <f t="shared" si="6"/>
        <v/>
      </c>
      <c r="W5" s="55" t="str">
        <f t="shared" si="7"/>
        <v/>
      </c>
    </row>
    <row r="6" spans="1:25" ht="14.25" customHeight="1" x14ac:dyDescent="0.2">
      <c r="A6" s="43" t="s">
        <v>58</v>
      </c>
      <c r="B6" s="44"/>
      <c r="C6" s="45"/>
      <c r="D6" s="56"/>
      <c r="E6" s="57"/>
      <c r="F6" s="45"/>
      <c r="G6" s="45"/>
      <c r="H6" s="45"/>
      <c r="I6" s="46"/>
      <c r="J6" s="199" t="str">
        <f t="shared" si="0"/>
        <v/>
      </c>
      <c r="K6" s="47"/>
      <c r="L6" s="48"/>
      <c r="M6" s="48"/>
      <c r="N6" s="48"/>
      <c r="O6" s="49"/>
      <c r="P6" s="49"/>
      <c r="Q6" s="50" t="str">
        <f t="shared" si="1"/>
        <v/>
      </c>
      <c r="R6" s="51" t="str">
        <f t="shared" si="2"/>
        <v/>
      </c>
      <c r="S6" s="52" t="str">
        <f t="shared" si="3"/>
        <v/>
      </c>
      <c r="T6" s="53" t="str">
        <f t="shared" si="4"/>
        <v/>
      </c>
      <c r="U6" s="53" t="str">
        <f t="shared" si="5"/>
        <v/>
      </c>
      <c r="V6" s="54" t="str">
        <f t="shared" si="6"/>
        <v/>
      </c>
      <c r="W6" s="55" t="str">
        <f t="shared" si="7"/>
        <v/>
      </c>
    </row>
    <row r="7" spans="1:25" ht="14.25" customHeight="1" x14ac:dyDescent="0.2">
      <c r="A7" s="43" t="s">
        <v>59</v>
      </c>
      <c r="B7" s="44"/>
      <c r="C7" s="45"/>
      <c r="D7" s="56"/>
      <c r="E7" s="57"/>
      <c r="F7" s="45"/>
      <c r="G7" s="45"/>
      <c r="H7" s="45"/>
      <c r="I7" s="46"/>
      <c r="J7" s="199" t="str">
        <f t="shared" si="0"/>
        <v/>
      </c>
      <c r="K7" s="47"/>
      <c r="L7" s="48"/>
      <c r="M7" s="48"/>
      <c r="N7" s="48"/>
      <c r="O7" s="49"/>
      <c r="P7" s="49"/>
      <c r="Q7" s="50" t="str">
        <f t="shared" si="1"/>
        <v/>
      </c>
      <c r="R7" s="51" t="str">
        <f t="shared" si="2"/>
        <v/>
      </c>
      <c r="S7" s="52" t="str">
        <f t="shared" si="3"/>
        <v/>
      </c>
      <c r="T7" s="53" t="str">
        <f t="shared" si="4"/>
        <v/>
      </c>
      <c r="U7" s="53" t="str">
        <f t="shared" si="5"/>
        <v/>
      </c>
      <c r="V7" s="54" t="str">
        <f t="shared" si="6"/>
        <v/>
      </c>
      <c r="W7" s="55" t="str">
        <f t="shared" si="7"/>
        <v/>
      </c>
    </row>
    <row r="8" spans="1:25" ht="14.25" customHeight="1" x14ac:dyDescent="0.2">
      <c r="A8" s="43" t="s">
        <v>60</v>
      </c>
      <c r="B8" s="44"/>
      <c r="C8" s="45"/>
      <c r="D8" s="56"/>
      <c r="E8" s="57"/>
      <c r="F8" s="45"/>
      <c r="G8" s="45"/>
      <c r="H8" s="45"/>
      <c r="I8" s="46"/>
      <c r="J8" s="199" t="str">
        <f t="shared" si="0"/>
        <v/>
      </c>
      <c r="K8" s="47"/>
      <c r="L8" s="48"/>
      <c r="M8" s="48"/>
      <c r="N8" s="48"/>
      <c r="O8" s="49"/>
      <c r="P8" s="49"/>
      <c r="Q8" s="50" t="str">
        <f t="shared" si="1"/>
        <v/>
      </c>
      <c r="R8" s="51" t="str">
        <f t="shared" si="2"/>
        <v/>
      </c>
      <c r="S8" s="52" t="str">
        <f t="shared" si="3"/>
        <v/>
      </c>
      <c r="T8" s="53" t="str">
        <f t="shared" si="4"/>
        <v/>
      </c>
      <c r="U8" s="53" t="str">
        <f t="shared" si="5"/>
        <v/>
      </c>
      <c r="V8" s="54" t="str">
        <f t="shared" si="6"/>
        <v/>
      </c>
      <c r="W8" s="55" t="str">
        <f t="shared" si="7"/>
        <v/>
      </c>
    </row>
    <row r="9" spans="1:25" ht="14.25" customHeight="1" x14ac:dyDescent="0.2">
      <c r="A9" s="43" t="s">
        <v>61</v>
      </c>
      <c r="B9" s="44"/>
      <c r="C9" s="45"/>
      <c r="D9" s="56"/>
      <c r="E9" s="57"/>
      <c r="F9" s="45"/>
      <c r="G9" s="45"/>
      <c r="H9" s="45"/>
      <c r="I9" s="46"/>
      <c r="J9" s="199" t="str">
        <f t="shared" si="0"/>
        <v/>
      </c>
      <c r="K9" s="47"/>
      <c r="L9" s="48"/>
      <c r="M9" s="48"/>
      <c r="N9" s="48"/>
      <c r="O9" s="49"/>
      <c r="P9" s="49"/>
      <c r="Q9" s="50" t="str">
        <f t="shared" si="1"/>
        <v/>
      </c>
      <c r="R9" s="51" t="str">
        <f t="shared" si="2"/>
        <v/>
      </c>
      <c r="S9" s="52" t="str">
        <f t="shared" si="3"/>
        <v/>
      </c>
      <c r="T9" s="53" t="str">
        <f t="shared" si="4"/>
        <v/>
      </c>
      <c r="U9" s="53" t="str">
        <f t="shared" si="5"/>
        <v/>
      </c>
      <c r="V9" s="54" t="str">
        <f t="shared" si="6"/>
        <v/>
      </c>
      <c r="W9" s="55" t="str">
        <f t="shared" si="7"/>
        <v/>
      </c>
    </row>
    <row r="10" spans="1:25" ht="14.25" customHeight="1" x14ac:dyDescent="0.2">
      <c r="A10" s="43" t="s">
        <v>62</v>
      </c>
      <c r="B10" s="44"/>
      <c r="C10" s="45"/>
      <c r="D10" s="56"/>
      <c r="E10" s="57"/>
      <c r="F10" s="45"/>
      <c r="G10" s="45"/>
      <c r="H10" s="45"/>
      <c r="I10" s="46"/>
      <c r="J10" s="199" t="str">
        <f t="shared" si="0"/>
        <v/>
      </c>
      <c r="K10" s="47"/>
      <c r="L10" s="48"/>
      <c r="M10" s="48"/>
      <c r="N10" s="48"/>
      <c r="O10" s="49"/>
      <c r="P10" s="49"/>
      <c r="Q10" s="50" t="str">
        <f t="shared" si="1"/>
        <v/>
      </c>
      <c r="R10" s="51" t="str">
        <f t="shared" si="2"/>
        <v/>
      </c>
      <c r="S10" s="52" t="str">
        <f t="shared" si="3"/>
        <v/>
      </c>
      <c r="T10" s="53" t="str">
        <f t="shared" si="4"/>
        <v/>
      </c>
      <c r="U10" s="53" t="str">
        <f t="shared" si="5"/>
        <v/>
      </c>
      <c r="V10" s="54" t="str">
        <f t="shared" si="6"/>
        <v/>
      </c>
      <c r="W10" s="55" t="str">
        <f t="shared" si="7"/>
        <v/>
      </c>
    </row>
    <row r="11" spans="1:25" ht="14.25" customHeight="1" x14ac:dyDescent="0.2">
      <c r="A11" s="43" t="s">
        <v>63</v>
      </c>
      <c r="B11" s="44"/>
      <c r="C11" s="45"/>
      <c r="D11" s="56"/>
      <c r="E11" s="57"/>
      <c r="F11" s="45"/>
      <c r="G11" s="45"/>
      <c r="H11" s="45"/>
      <c r="I11" s="46"/>
      <c r="J11" s="199" t="str">
        <f t="shared" si="0"/>
        <v/>
      </c>
      <c r="K11" s="47"/>
      <c r="L11" s="48"/>
      <c r="M11" s="48"/>
      <c r="N11" s="48"/>
      <c r="O11" s="49"/>
      <c r="P11" s="49"/>
      <c r="Q11" s="50" t="str">
        <f t="shared" si="1"/>
        <v/>
      </c>
      <c r="R11" s="51" t="str">
        <f t="shared" si="2"/>
        <v/>
      </c>
      <c r="S11" s="52" t="str">
        <f t="shared" si="3"/>
        <v/>
      </c>
      <c r="T11" s="53" t="str">
        <f t="shared" si="4"/>
        <v/>
      </c>
      <c r="U11" s="53" t="str">
        <f t="shared" si="5"/>
        <v/>
      </c>
      <c r="V11" s="54" t="str">
        <f t="shared" si="6"/>
        <v/>
      </c>
      <c r="W11" s="55" t="str">
        <f t="shared" si="7"/>
        <v/>
      </c>
    </row>
    <row r="12" spans="1:25" ht="14.25" customHeight="1" x14ac:dyDescent="0.2">
      <c r="A12" s="43" t="s">
        <v>95</v>
      </c>
      <c r="B12" s="44"/>
      <c r="C12" s="45"/>
      <c r="D12" s="56"/>
      <c r="E12" s="57"/>
      <c r="F12" s="45"/>
      <c r="G12" s="45"/>
      <c r="H12" s="45"/>
      <c r="I12" s="46"/>
      <c r="J12" s="199" t="str">
        <f t="shared" si="0"/>
        <v/>
      </c>
      <c r="K12" s="47"/>
      <c r="L12" s="48"/>
      <c r="M12" s="48"/>
      <c r="N12" s="48"/>
      <c r="O12" s="49" t="str">
        <f t="shared" ref="O12:O17" si="8">IF(N12="no",0,"")</f>
        <v/>
      </c>
      <c r="P12" s="49"/>
      <c r="Q12" s="50" t="str">
        <f t="shared" si="1"/>
        <v/>
      </c>
      <c r="R12" s="51" t="str">
        <f t="shared" si="2"/>
        <v/>
      </c>
      <c r="S12" s="52" t="str">
        <f t="shared" si="3"/>
        <v/>
      </c>
      <c r="T12" s="53" t="str">
        <f t="shared" si="4"/>
        <v/>
      </c>
      <c r="U12" s="53" t="str">
        <f t="shared" si="5"/>
        <v/>
      </c>
      <c r="V12" s="54" t="str">
        <f t="shared" si="6"/>
        <v/>
      </c>
      <c r="W12" s="55" t="str">
        <f t="shared" si="7"/>
        <v/>
      </c>
    </row>
    <row r="13" spans="1:25" ht="14.25" customHeight="1" x14ac:dyDescent="0.2">
      <c r="A13" s="43" t="s">
        <v>64</v>
      </c>
      <c r="B13" s="44"/>
      <c r="C13" s="45"/>
      <c r="D13" s="56"/>
      <c r="E13" s="57"/>
      <c r="F13" s="45"/>
      <c r="G13" s="45"/>
      <c r="H13" s="45"/>
      <c r="I13" s="46"/>
      <c r="J13" s="199" t="str">
        <f t="shared" si="0"/>
        <v/>
      </c>
      <c r="K13" s="47"/>
      <c r="L13" s="48"/>
      <c r="M13" s="48"/>
      <c r="N13" s="48"/>
      <c r="O13" s="49" t="str">
        <f t="shared" si="8"/>
        <v/>
      </c>
      <c r="P13" s="49"/>
      <c r="Q13" s="50" t="str">
        <f t="shared" si="1"/>
        <v/>
      </c>
      <c r="R13" s="51" t="str">
        <f t="shared" si="2"/>
        <v/>
      </c>
      <c r="S13" s="52" t="str">
        <f t="shared" si="3"/>
        <v/>
      </c>
      <c r="T13" s="53" t="str">
        <f t="shared" si="4"/>
        <v/>
      </c>
      <c r="U13" s="53" t="str">
        <f t="shared" si="5"/>
        <v/>
      </c>
      <c r="V13" s="54" t="str">
        <f t="shared" si="6"/>
        <v/>
      </c>
      <c r="W13" s="55" t="str">
        <f t="shared" si="7"/>
        <v/>
      </c>
    </row>
    <row r="14" spans="1:25" ht="14.25" customHeight="1" x14ac:dyDescent="0.2">
      <c r="A14" s="43" t="s">
        <v>65</v>
      </c>
      <c r="B14" s="44"/>
      <c r="C14" s="45"/>
      <c r="D14" s="56"/>
      <c r="E14" s="57"/>
      <c r="F14" s="45"/>
      <c r="G14" s="45"/>
      <c r="H14" s="45"/>
      <c r="I14" s="46"/>
      <c r="J14" s="199" t="str">
        <f t="shared" si="0"/>
        <v/>
      </c>
      <c r="K14" s="47"/>
      <c r="L14" s="48"/>
      <c r="M14" s="48"/>
      <c r="N14" s="48"/>
      <c r="O14" s="49" t="str">
        <f t="shared" si="8"/>
        <v/>
      </c>
      <c r="P14" s="49"/>
      <c r="Q14" s="50" t="str">
        <f t="shared" si="1"/>
        <v/>
      </c>
      <c r="R14" s="51" t="str">
        <f t="shared" si="2"/>
        <v/>
      </c>
      <c r="S14" s="52" t="str">
        <f t="shared" si="3"/>
        <v/>
      </c>
      <c r="T14" s="53" t="str">
        <f t="shared" si="4"/>
        <v/>
      </c>
      <c r="U14" s="53" t="str">
        <f t="shared" si="5"/>
        <v/>
      </c>
      <c r="V14" s="54" t="str">
        <f t="shared" si="6"/>
        <v/>
      </c>
      <c r="W14" s="55" t="str">
        <f t="shared" si="7"/>
        <v/>
      </c>
    </row>
    <row r="15" spans="1:25" ht="14.25" customHeight="1" x14ac:dyDescent="0.2">
      <c r="A15" s="43" t="s">
        <v>66</v>
      </c>
      <c r="B15" s="44"/>
      <c r="C15" s="45"/>
      <c r="D15" s="56"/>
      <c r="E15" s="57"/>
      <c r="F15" s="45"/>
      <c r="G15" s="45"/>
      <c r="H15" s="45"/>
      <c r="I15" s="46"/>
      <c r="J15" s="199" t="str">
        <f t="shared" si="0"/>
        <v/>
      </c>
      <c r="K15" s="47"/>
      <c r="L15" s="48"/>
      <c r="M15" s="48"/>
      <c r="N15" s="48"/>
      <c r="O15" s="49" t="str">
        <f t="shared" si="8"/>
        <v/>
      </c>
      <c r="P15" s="49"/>
      <c r="Q15" s="50" t="str">
        <f t="shared" si="1"/>
        <v/>
      </c>
      <c r="R15" s="51" t="str">
        <f t="shared" si="2"/>
        <v/>
      </c>
      <c r="S15" s="52" t="str">
        <f t="shared" si="3"/>
        <v/>
      </c>
      <c r="T15" s="53" t="str">
        <f t="shared" si="4"/>
        <v/>
      </c>
      <c r="U15" s="53" t="str">
        <f t="shared" si="5"/>
        <v/>
      </c>
      <c r="V15" s="54" t="str">
        <f t="shared" si="6"/>
        <v/>
      </c>
      <c r="W15" s="55" t="str">
        <f t="shared" si="7"/>
        <v/>
      </c>
    </row>
    <row r="16" spans="1:25" ht="14.25" customHeight="1" x14ac:dyDescent="0.2">
      <c r="A16" s="43" t="s">
        <v>67</v>
      </c>
      <c r="B16" s="44"/>
      <c r="C16" s="45"/>
      <c r="D16" s="56"/>
      <c r="E16" s="57"/>
      <c r="F16" s="45"/>
      <c r="G16" s="45"/>
      <c r="H16" s="45"/>
      <c r="I16" s="46"/>
      <c r="J16" s="199" t="str">
        <f t="shared" si="0"/>
        <v/>
      </c>
      <c r="K16" s="47"/>
      <c r="L16" s="48"/>
      <c r="M16" s="48"/>
      <c r="N16" s="48"/>
      <c r="O16" s="49" t="str">
        <f t="shared" si="8"/>
        <v/>
      </c>
      <c r="P16" s="49"/>
      <c r="Q16" s="50" t="str">
        <f t="shared" si="1"/>
        <v/>
      </c>
      <c r="R16" s="51" t="str">
        <f t="shared" si="2"/>
        <v/>
      </c>
      <c r="S16" s="52" t="str">
        <f t="shared" si="3"/>
        <v/>
      </c>
      <c r="T16" s="53" t="str">
        <f t="shared" si="4"/>
        <v/>
      </c>
      <c r="U16" s="53" t="str">
        <f t="shared" si="5"/>
        <v/>
      </c>
      <c r="V16" s="54" t="str">
        <f t="shared" si="6"/>
        <v/>
      </c>
      <c r="W16" s="55" t="str">
        <f t="shared" si="7"/>
        <v/>
      </c>
    </row>
    <row r="17" spans="1:23" ht="14.25" customHeight="1" thickBot="1" x14ac:dyDescent="0.25">
      <c r="A17" s="58" t="s">
        <v>68</v>
      </c>
      <c r="B17" s="59"/>
      <c r="C17" s="60"/>
      <c r="D17" s="61"/>
      <c r="E17" s="62"/>
      <c r="F17" s="60"/>
      <c r="G17" s="60"/>
      <c r="H17" s="60"/>
      <c r="I17" s="46"/>
      <c r="J17" s="199" t="str">
        <f t="shared" si="0"/>
        <v/>
      </c>
      <c r="K17" s="47"/>
      <c r="L17" s="48"/>
      <c r="M17" s="48"/>
      <c r="N17" s="48"/>
      <c r="O17" s="49" t="str">
        <f t="shared" si="8"/>
        <v/>
      </c>
      <c r="P17" s="49"/>
      <c r="Q17" s="50" t="str">
        <f t="shared" si="1"/>
        <v/>
      </c>
      <c r="R17" s="51" t="str">
        <f t="shared" si="2"/>
        <v/>
      </c>
      <c r="S17" s="52" t="str">
        <f t="shared" si="3"/>
        <v/>
      </c>
      <c r="T17" s="53" t="str">
        <f t="shared" si="4"/>
        <v/>
      </c>
      <c r="U17" s="53" t="str">
        <f t="shared" si="5"/>
        <v/>
      </c>
      <c r="V17" s="54" t="str">
        <f t="shared" si="6"/>
        <v/>
      </c>
      <c r="W17" s="55" t="str">
        <f t="shared" si="7"/>
        <v/>
      </c>
    </row>
    <row r="18" spans="1:23" ht="13.5" thickBot="1" x14ac:dyDescent="0.25">
      <c r="A18" s="228" t="s">
        <v>96</v>
      </c>
      <c r="B18" s="229"/>
      <c r="C18" s="229"/>
      <c r="D18" s="229"/>
      <c r="E18" s="229"/>
      <c r="F18" s="229"/>
      <c r="G18" s="229"/>
      <c r="H18" s="229"/>
      <c r="I18" s="229"/>
      <c r="J18" s="229"/>
      <c r="K18" s="229"/>
      <c r="L18" s="229"/>
      <c r="M18" s="229"/>
      <c r="N18" s="229"/>
      <c r="O18" s="229"/>
      <c r="P18" s="229"/>
      <c r="Q18" s="229"/>
      <c r="R18" s="229"/>
      <c r="S18" s="229"/>
      <c r="T18" s="229"/>
      <c r="U18" s="229"/>
      <c r="V18" s="230"/>
      <c r="W18" s="63">
        <f>SUM(W3:W17)</f>
        <v>0</v>
      </c>
    </row>
    <row r="19" spans="1:23" ht="15" customHeight="1" thickBot="1" x14ac:dyDescent="0.25">
      <c r="A19" s="231" t="s">
        <v>97</v>
      </c>
      <c r="B19" s="232"/>
      <c r="C19" s="232"/>
      <c r="D19" s="232"/>
      <c r="E19" s="232"/>
      <c r="F19" s="232"/>
      <c r="G19" s="232"/>
      <c r="H19" s="232"/>
      <c r="I19" s="232"/>
      <c r="J19" s="232"/>
      <c r="K19" s="232"/>
      <c r="L19" s="232"/>
      <c r="M19" s="232"/>
      <c r="N19" s="232"/>
      <c r="O19" s="232"/>
      <c r="P19" s="232"/>
      <c r="Q19" s="232"/>
      <c r="R19" s="232"/>
      <c r="S19" s="232"/>
      <c r="T19" s="232"/>
      <c r="U19" s="232"/>
      <c r="V19" s="232"/>
      <c r="W19" s="233"/>
    </row>
    <row r="20" spans="1:23" ht="12.75" customHeight="1" thickTop="1" x14ac:dyDescent="0.2">
      <c r="A20" s="64" t="s">
        <v>92</v>
      </c>
      <c r="B20" s="65"/>
      <c r="C20" s="66"/>
      <c r="D20" s="67"/>
      <c r="E20" s="65"/>
      <c r="F20" s="66"/>
      <c r="G20" s="67"/>
      <c r="H20" s="66"/>
      <c r="I20" s="68"/>
      <c r="J20" s="69" t="str">
        <f>IFERROR(IF(I20="Car or Train",2*0.22*H20,(VLOOKUP(I20,$E$44:$F$48,2,FALSE))),"")</f>
        <v/>
      </c>
      <c r="K20" s="70"/>
      <c r="L20" s="71"/>
      <c r="M20" s="71"/>
      <c r="N20" s="71"/>
      <c r="O20" s="72"/>
      <c r="P20" s="73"/>
      <c r="Q20" s="74" t="str">
        <f>IF(AND(K20="",L20="",M20="",N20="",P20="",O20=""),"",IF(OR(L20="",M20=""),"data missing",M20-L20))</f>
        <v/>
      </c>
      <c r="R20" s="75" t="str">
        <f>IF(AND(K20="",L20="",M20="",N20="",P20="",O20=""),"",IFERROR(IF(Q20&lt;1,1,CEILING(Q20,0.5)),"data missing"))</f>
        <v/>
      </c>
      <c r="S20" s="76" t="str">
        <f>IF(AND(K20="",L20="",M20="",N20="",P20="",O20=""),"",IFERROR(VLOOKUP(K20,$C$50:$D$80,2,FALSE),"data missing"))</f>
        <v/>
      </c>
      <c r="T20" s="76" t="str">
        <f>IFERROR(IF(AND(K20="",L20="",M20="",N20="",P20="",O20=""),"",0.7*O20*S20+IF(N20="no",0.7*S20,IF(N20="yes",0,"data missing"))),"data missing")</f>
        <v/>
      </c>
      <c r="U20" s="76" t="str">
        <f>IFERROR(IF(AND(K20="",L20="",M20="",N20="",P20="",O20=""),"",IF(P20="","data missing",P20*0.1*S20)),"data missing")</f>
        <v/>
      </c>
      <c r="V20" s="77" t="str">
        <f>IF(AND(K20="",L20="",M20="",N20="",P20="",O20=""),"",IFERROR((S20*R20-T20-U20),"data missing"))</f>
        <v/>
      </c>
      <c r="W20" s="78" t="str">
        <f t="shared" ref="W20:W34" si="9">IF(AND(K20="",L20="",M20="",N20="",P20="",O20=""),J20,IFERROR((J20+V20),"data missing"))</f>
        <v/>
      </c>
    </row>
    <row r="21" spans="1:23" ht="12.75" customHeight="1" x14ac:dyDescent="0.2">
      <c r="A21" s="43" t="s">
        <v>93</v>
      </c>
      <c r="B21" s="47"/>
      <c r="C21" s="45"/>
      <c r="D21" s="79"/>
      <c r="E21" s="57"/>
      <c r="F21" s="45"/>
      <c r="G21" s="45"/>
      <c r="H21" s="45"/>
      <c r="I21" s="68"/>
      <c r="J21" s="69" t="str">
        <f t="shared" ref="J21:J34" si="10">IFERROR(IF(I21="Car or Train",2*0.22*H21,(VLOOKUP(I21,$E$44:$F$48,2,FALSE))),"")</f>
        <v/>
      </c>
      <c r="K21" s="80"/>
      <c r="L21" s="48"/>
      <c r="M21" s="48"/>
      <c r="N21" s="81"/>
      <c r="O21" s="82"/>
      <c r="P21" s="83"/>
      <c r="Q21" s="84" t="str">
        <f t="shared" ref="Q21:Q34" si="11">IF(AND(K21="",L21="",M21="",N21="",P21="",O21=""),"",IF(OR(L21="",M21=""),"data missing",M21-L21))</f>
        <v/>
      </c>
      <c r="R21" s="51" t="str">
        <f t="shared" ref="R21:R34" si="12">IF(AND(K21="",L21="",M21="",N21="",P21="",O21=""),"",IFERROR(IF(Q21&lt;1,1,CEILING(Q21,0.5)),"data missing"))</f>
        <v/>
      </c>
      <c r="S21" s="76" t="str">
        <f t="shared" ref="S21:S34" si="13">IF(AND(K21="",L21="",M21="",N21="",P21="",O21=""),"",IFERROR(VLOOKUP(K21,$C$50:$D$80,2,FALSE),"data missing"))</f>
        <v/>
      </c>
      <c r="T21" s="52" t="str">
        <f t="shared" ref="T21:T34" si="14">IFERROR(IF(AND(K21="",L21="",M21="",N21="",P21="",O21=""),"",0.7*O21*S21+IF(N21="no",0.7*S21,IF(N21="yes",0,"data missing"))),"data missing")</f>
        <v/>
      </c>
      <c r="U21" s="52" t="str">
        <f t="shared" ref="U21:U34" si="15">IFERROR(IF(AND(K21="",L21="",M21="",N21="",P21="",O21=""),"",IF(P21="","data missing",P21*0.1*S21)),"data missing")</f>
        <v/>
      </c>
      <c r="V21" s="54" t="str">
        <f t="shared" ref="V21:V34" si="16">IF(AND(K21="",L21="",M21="",N21="",P21="",O21=""),"",IFERROR((S21*R21-T21-U21),"data missing"))</f>
        <v/>
      </c>
      <c r="W21" s="85" t="str">
        <f t="shared" si="9"/>
        <v/>
      </c>
    </row>
    <row r="22" spans="1:23" ht="12.75" customHeight="1" x14ac:dyDescent="0.2">
      <c r="A22" s="43" t="s">
        <v>94</v>
      </c>
      <c r="B22" s="47"/>
      <c r="C22" s="45"/>
      <c r="D22" s="79"/>
      <c r="E22" s="57"/>
      <c r="F22" s="45"/>
      <c r="G22" s="45"/>
      <c r="H22" s="45"/>
      <c r="I22" s="68"/>
      <c r="J22" s="69" t="str">
        <f t="shared" si="10"/>
        <v/>
      </c>
      <c r="K22" s="80"/>
      <c r="L22" s="81"/>
      <c r="M22" s="81"/>
      <c r="N22" s="81"/>
      <c r="O22" s="82"/>
      <c r="P22" s="83"/>
      <c r="Q22" s="84" t="str">
        <f t="shared" si="11"/>
        <v/>
      </c>
      <c r="R22" s="51" t="str">
        <f t="shared" si="12"/>
        <v/>
      </c>
      <c r="S22" s="76" t="str">
        <f t="shared" si="13"/>
        <v/>
      </c>
      <c r="T22" s="52" t="str">
        <f t="shared" si="14"/>
        <v/>
      </c>
      <c r="U22" s="52" t="str">
        <f t="shared" si="15"/>
        <v/>
      </c>
      <c r="V22" s="54" t="str">
        <f t="shared" si="16"/>
        <v/>
      </c>
      <c r="W22" s="85" t="str">
        <f t="shared" si="9"/>
        <v/>
      </c>
    </row>
    <row r="23" spans="1:23" ht="12.75" customHeight="1" x14ac:dyDescent="0.2">
      <c r="A23" s="43" t="s">
        <v>58</v>
      </c>
      <c r="B23" s="47"/>
      <c r="C23" s="45"/>
      <c r="D23" s="79"/>
      <c r="E23" s="57"/>
      <c r="F23" s="45"/>
      <c r="G23" s="45"/>
      <c r="H23" s="45"/>
      <c r="I23" s="68"/>
      <c r="J23" s="69" t="str">
        <f t="shared" si="10"/>
        <v/>
      </c>
      <c r="K23" s="80"/>
      <c r="L23" s="81"/>
      <c r="M23" s="81"/>
      <c r="N23" s="81"/>
      <c r="O23" s="82"/>
      <c r="P23" s="83"/>
      <c r="Q23" s="84" t="str">
        <f t="shared" si="11"/>
        <v/>
      </c>
      <c r="R23" s="51" t="str">
        <f t="shared" si="12"/>
        <v/>
      </c>
      <c r="S23" s="76" t="str">
        <f t="shared" si="13"/>
        <v/>
      </c>
      <c r="T23" s="52" t="str">
        <f t="shared" si="14"/>
        <v/>
      </c>
      <c r="U23" s="52" t="str">
        <f t="shared" si="15"/>
        <v/>
      </c>
      <c r="V23" s="54" t="str">
        <f t="shared" si="16"/>
        <v/>
      </c>
      <c r="W23" s="85" t="str">
        <f t="shared" si="9"/>
        <v/>
      </c>
    </row>
    <row r="24" spans="1:23" ht="12.75" customHeight="1" x14ac:dyDescent="0.2">
      <c r="A24" s="43" t="s">
        <v>59</v>
      </c>
      <c r="B24" s="47"/>
      <c r="C24" s="45"/>
      <c r="D24" s="79"/>
      <c r="E24" s="57"/>
      <c r="F24" s="45"/>
      <c r="G24" s="45"/>
      <c r="H24" s="45"/>
      <c r="I24" s="68"/>
      <c r="J24" s="69" t="str">
        <f t="shared" si="10"/>
        <v/>
      </c>
      <c r="K24" s="80"/>
      <c r="L24" s="81"/>
      <c r="M24" s="81"/>
      <c r="N24" s="81"/>
      <c r="O24" s="82"/>
      <c r="P24" s="83"/>
      <c r="Q24" s="84" t="str">
        <f t="shared" si="11"/>
        <v/>
      </c>
      <c r="R24" s="51" t="str">
        <f t="shared" si="12"/>
        <v/>
      </c>
      <c r="S24" s="76" t="str">
        <f t="shared" si="13"/>
        <v/>
      </c>
      <c r="T24" s="52" t="str">
        <f t="shared" si="14"/>
        <v/>
      </c>
      <c r="U24" s="52" t="str">
        <f t="shared" si="15"/>
        <v/>
      </c>
      <c r="V24" s="54" t="str">
        <f t="shared" si="16"/>
        <v/>
      </c>
      <c r="W24" s="85" t="str">
        <f t="shared" si="9"/>
        <v/>
      </c>
    </row>
    <row r="25" spans="1:23" ht="12.75" customHeight="1" x14ac:dyDescent="0.2">
      <c r="A25" s="43" t="s">
        <v>60</v>
      </c>
      <c r="B25" s="47"/>
      <c r="C25" s="45"/>
      <c r="D25" s="79"/>
      <c r="E25" s="57"/>
      <c r="F25" s="45"/>
      <c r="G25" s="45"/>
      <c r="H25" s="45"/>
      <c r="I25" s="68"/>
      <c r="J25" s="69" t="str">
        <f t="shared" si="10"/>
        <v/>
      </c>
      <c r="K25" s="80"/>
      <c r="L25" s="81"/>
      <c r="M25" s="81"/>
      <c r="N25" s="81"/>
      <c r="O25" s="82"/>
      <c r="P25" s="83"/>
      <c r="Q25" s="84" t="str">
        <f t="shared" si="11"/>
        <v/>
      </c>
      <c r="R25" s="51" t="str">
        <f t="shared" si="12"/>
        <v/>
      </c>
      <c r="S25" s="76" t="str">
        <f t="shared" si="13"/>
        <v/>
      </c>
      <c r="T25" s="52" t="str">
        <f t="shared" si="14"/>
        <v/>
      </c>
      <c r="U25" s="52" t="str">
        <f t="shared" si="15"/>
        <v/>
      </c>
      <c r="V25" s="54" t="str">
        <f t="shared" si="16"/>
        <v/>
      </c>
      <c r="W25" s="85" t="str">
        <f t="shared" si="9"/>
        <v/>
      </c>
    </row>
    <row r="26" spans="1:23" ht="12.75" customHeight="1" x14ac:dyDescent="0.2">
      <c r="A26" s="43" t="s">
        <v>61</v>
      </c>
      <c r="B26" s="47"/>
      <c r="C26" s="45"/>
      <c r="D26" s="79"/>
      <c r="E26" s="57"/>
      <c r="F26" s="45" t="s">
        <v>98</v>
      </c>
      <c r="G26" s="45"/>
      <c r="H26" s="45"/>
      <c r="I26" s="68"/>
      <c r="J26" s="69" t="str">
        <f t="shared" si="10"/>
        <v/>
      </c>
      <c r="K26" s="80"/>
      <c r="L26" s="81"/>
      <c r="M26" s="81"/>
      <c r="N26" s="81"/>
      <c r="O26" s="82"/>
      <c r="P26" s="83"/>
      <c r="Q26" s="84" t="str">
        <f t="shared" si="11"/>
        <v/>
      </c>
      <c r="R26" s="51" t="str">
        <f t="shared" si="12"/>
        <v/>
      </c>
      <c r="S26" s="76" t="str">
        <f t="shared" si="13"/>
        <v/>
      </c>
      <c r="T26" s="52" t="str">
        <f t="shared" si="14"/>
        <v/>
      </c>
      <c r="U26" s="52" t="str">
        <f t="shared" si="15"/>
        <v/>
      </c>
      <c r="V26" s="54" t="str">
        <f t="shared" si="16"/>
        <v/>
      </c>
      <c r="W26" s="85" t="str">
        <f t="shared" si="9"/>
        <v/>
      </c>
    </row>
    <row r="27" spans="1:23" ht="12.75" customHeight="1" x14ac:dyDescent="0.2">
      <c r="A27" s="43" t="s">
        <v>62</v>
      </c>
      <c r="B27" s="47"/>
      <c r="C27" s="45"/>
      <c r="D27" s="79"/>
      <c r="E27" s="57"/>
      <c r="F27" s="45"/>
      <c r="G27" s="45"/>
      <c r="H27" s="45"/>
      <c r="I27" s="68"/>
      <c r="J27" s="69" t="str">
        <f t="shared" si="10"/>
        <v/>
      </c>
      <c r="K27" s="80"/>
      <c r="L27" s="81"/>
      <c r="M27" s="81"/>
      <c r="N27" s="81"/>
      <c r="O27" s="82"/>
      <c r="P27" s="83"/>
      <c r="Q27" s="84" t="str">
        <f t="shared" si="11"/>
        <v/>
      </c>
      <c r="R27" s="51" t="str">
        <f t="shared" si="12"/>
        <v/>
      </c>
      <c r="S27" s="76" t="str">
        <f t="shared" si="13"/>
        <v/>
      </c>
      <c r="T27" s="52" t="str">
        <f t="shared" si="14"/>
        <v/>
      </c>
      <c r="U27" s="52" t="str">
        <f t="shared" si="15"/>
        <v/>
      </c>
      <c r="V27" s="54" t="str">
        <f t="shared" si="16"/>
        <v/>
      </c>
      <c r="W27" s="85" t="str">
        <f t="shared" si="9"/>
        <v/>
      </c>
    </row>
    <row r="28" spans="1:23" ht="12.75" customHeight="1" x14ac:dyDescent="0.2">
      <c r="A28" s="43" t="s">
        <v>63</v>
      </c>
      <c r="B28" s="47"/>
      <c r="C28" s="45"/>
      <c r="D28" s="79"/>
      <c r="E28" s="57"/>
      <c r="F28" s="45"/>
      <c r="G28" s="45"/>
      <c r="H28" s="45"/>
      <c r="I28" s="68"/>
      <c r="J28" s="69" t="str">
        <f t="shared" si="10"/>
        <v/>
      </c>
      <c r="K28" s="80"/>
      <c r="L28" s="81"/>
      <c r="M28" s="81"/>
      <c r="N28" s="81"/>
      <c r="O28" s="82"/>
      <c r="P28" s="83"/>
      <c r="Q28" s="84" t="str">
        <f t="shared" si="11"/>
        <v/>
      </c>
      <c r="R28" s="51" t="str">
        <f t="shared" si="12"/>
        <v/>
      </c>
      <c r="S28" s="76" t="str">
        <f t="shared" si="13"/>
        <v/>
      </c>
      <c r="T28" s="52" t="str">
        <f t="shared" si="14"/>
        <v/>
      </c>
      <c r="U28" s="52" t="str">
        <f t="shared" si="15"/>
        <v/>
      </c>
      <c r="V28" s="54" t="str">
        <f t="shared" si="16"/>
        <v/>
      </c>
      <c r="W28" s="85" t="str">
        <f t="shared" si="9"/>
        <v/>
      </c>
    </row>
    <row r="29" spans="1:23" ht="12.75" customHeight="1" x14ac:dyDescent="0.2">
      <c r="A29" s="43">
        <v>10</v>
      </c>
      <c r="B29" s="47"/>
      <c r="C29" s="45"/>
      <c r="D29" s="79"/>
      <c r="E29" s="57"/>
      <c r="F29" s="45"/>
      <c r="G29" s="45"/>
      <c r="H29" s="45"/>
      <c r="I29" s="68"/>
      <c r="J29" s="69" t="str">
        <f t="shared" si="10"/>
        <v/>
      </c>
      <c r="K29" s="80"/>
      <c r="L29" s="81"/>
      <c r="M29" s="81"/>
      <c r="N29" s="81"/>
      <c r="O29" s="82"/>
      <c r="P29" s="83"/>
      <c r="Q29" s="84" t="str">
        <f t="shared" si="11"/>
        <v/>
      </c>
      <c r="R29" s="51" t="str">
        <f t="shared" si="12"/>
        <v/>
      </c>
      <c r="S29" s="76" t="str">
        <f t="shared" si="13"/>
        <v/>
      </c>
      <c r="T29" s="52" t="str">
        <f t="shared" si="14"/>
        <v/>
      </c>
      <c r="U29" s="52" t="str">
        <f t="shared" si="15"/>
        <v/>
      </c>
      <c r="V29" s="54" t="str">
        <f t="shared" si="16"/>
        <v/>
      </c>
      <c r="W29" s="85" t="str">
        <f t="shared" si="9"/>
        <v/>
      </c>
    </row>
    <row r="30" spans="1:23" ht="12.75" customHeight="1" x14ac:dyDescent="0.2">
      <c r="A30" s="43" t="s">
        <v>64</v>
      </c>
      <c r="B30" s="47"/>
      <c r="C30" s="45"/>
      <c r="D30" s="79"/>
      <c r="E30" s="57"/>
      <c r="F30" s="45"/>
      <c r="G30" s="45"/>
      <c r="H30" s="45"/>
      <c r="I30" s="68"/>
      <c r="J30" s="69" t="str">
        <f t="shared" si="10"/>
        <v/>
      </c>
      <c r="K30" s="80"/>
      <c r="L30" s="81"/>
      <c r="M30" s="81"/>
      <c r="N30" s="81"/>
      <c r="O30" s="82"/>
      <c r="P30" s="83"/>
      <c r="Q30" s="84" t="str">
        <f t="shared" si="11"/>
        <v/>
      </c>
      <c r="R30" s="51" t="str">
        <f t="shared" si="12"/>
        <v/>
      </c>
      <c r="S30" s="76" t="str">
        <f t="shared" si="13"/>
        <v/>
      </c>
      <c r="T30" s="52" t="str">
        <f t="shared" si="14"/>
        <v/>
      </c>
      <c r="U30" s="52" t="str">
        <f t="shared" si="15"/>
        <v/>
      </c>
      <c r="V30" s="54" t="str">
        <f t="shared" si="16"/>
        <v/>
      </c>
      <c r="W30" s="85" t="str">
        <f t="shared" si="9"/>
        <v/>
      </c>
    </row>
    <row r="31" spans="1:23" ht="12.75" customHeight="1" x14ac:dyDescent="0.2">
      <c r="A31" s="43" t="s">
        <v>65</v>
      </c>
      <c r="B31" s="47"/>
      <c r="C31" s="45"/>
      <c r="D31" s="79"/>
      <c r="E31" s="57"/>
      <c r="F31" s="45"/>
      <c r="G31" s="45"/>
      <c r="H31" s="45"/>
      <c r="I31" s="68"/>
      <c r="J31" s="69" t="str">
        <f t="shared" si="10"/>
        <v/>
      </c>
      <c r="K31" s="80"/>
      <c r="L31" s="81"/>
      <c r="M31" s="81"/>
      <c r="N31" s="81"/>
      <c r="O31" s="82"/>
      <c r="P31" s="83"/>
      <c r="Q31" s="84" t="str">
        <f t="shared" si="11"/>
        <v/>
      </c>
      <c r="R31" s="51" t="str">
        <f t="shared" si="12"/>
        <v/>
      </c>
      <c r="S31" s="76" t="str">
        <f t="shared" si="13"/>
        <v/>
      </c>
      <c r="T31" s="52" t="str">
        <f t="shared" si="14"/>
        <v/>
      </c>
      <c r="U31" s="52" t="str">
        <f t="shared" si="15"/>
        <v/>
      </c>
      <c r="V31" s="54" t="str">
        <f t="shared" si="16"/>
        <v/>
      </c>
      <c r="W31" s="85" t="str">
        <f t="shared" si="9"/>
        <v/>
      </c>
    </row>
    <row r="32" spans="1:23" ht="12.75" customHeight="1" x14ac:dyDescent="0.2">
      <c r="A32" s="43" t="s">
        <v>66</v>
      </c>
      <c r="B32" s="47"/>
      <c r="C32" s="45"/>
      <c r="D32" s="79"/>
      <c r="E32" s="57"/>
      <c r="F32" s="45"/>
      <c r="G32" s="45"/>
      <c r="H32" s="45"/>
      <c r="I32" s="68"/>
      <c r="J32" s="69" t="str">
        <f t="shared" si="10"/>
        <v/>
      </c>
      <c r="K32" s="80"/>
      <c r="L32" s="81"/>
      <c r="M32" s="81"/>
      <c r="N32" s="81"/>
      <c r="O32" s="82"/>
      <c r="P32" s="83"/>
      <c r="Q32" s="84" t="str">
        <f t="shared" si="11"/>
        <v/>
      </c>
      <c r="R32" s="51" t="str">
        <f t="shared" si="12"/>
        <v/>
      </c>
      <c r="S32" s="76" t="str">
        <f t="shared" si="13"/>
        <v/>
      </c>
      <c r="T32" s="52" t="str">
        <f t="shared" si="14"/>
        <v/>
      </c>
      <c r="U32" s="52" t="str">
        <f t="shared" si="15"/>
        <v/>
      </c>
      <c r="V32" s="54" t="str">
        <f t="shared" si="16"/>
        <v/>
      </c>
      <c r="W32" s="85" t="str">
        <f t="shared" si="9"/>
        <v/>
      </c>
    </row>
    <row r="33" spans="1:23" ht="12.75" customHeight="1" x14ac:dyDescent="0.2">
      <c r="A33" s="43" t="s">
        <v>67</v>
      </c>
      <c r="B33" s="47"/>
      <c r="C33" s="45"/>
      <c r="D33" s="79"/>
      <c r="E33" s="57"/>
      <c r="F33" s="45"/>
      <c r="G33" s="45"/>
      <c r="H33" s="45"/>
      <c r="I33" s="68"/>
      <c r="J33" s="69" t="str">
        <f t="shared" si="10"/>
        <v/>
      </c>
      <c r="K33" s="80"/>
      <c r="L33" s="81"/>
      <c r="M33" s="81"/>
      <c r="N33" s="81"/>
      <c r="O33" s="82"/>
      <c r="P33" s="83"/>
      <c r="Q33" s="84" t="str">
        <f t="shared" si="11"/>
        <v/>
      </c>
      <c r="R33" s="51" t="str">
        <f t="shared" si="12"/>
        <v/>
      </c>
      <c r="S33" s="76" t="str">
        <f t="shared" si="13"/>
        <v/>
      </c>
      <c r="T33" s="52" t="str">
        <f t="shared" si="14"/>
        <v/>
      </c>
      <c r="U33" s="52" t="str">
        <f t="shared" si="15"/>
        <v/>
      </c>
      <c r="V33" s="54" t="str">
        <f t="shared" si="16"/>
        <v/>
      </c>
      <c r="W33" s="85" t="str">
        <f t="shared" si="9"/>
        <v/>
      </c>
    </row>
    <row r="34" spans="1:23" ht="12.75" customHeight="1" thickBot="1" x14ac:dyDescent="0.25">
      <c r="A34" s="58" t="s">
        <v>68</v>
      </c>
      <c r="B34" s="86"/>
      <c r="C34" s="60"/>
      <c r="D34" s="87"/>
      <c r="E34" s="62"/>
      <c r="F34" s="60"/>
      <c r="G34" s="60"/>
      <c r="H34" s="60"/>
      <c r="I34" s="68"/>
      <c r="J34" s="69" t="str">
        <f t="shared" si="10"/>
        <v/>
      </c>
      <c r="K34" s="88"/>
      <c r="L34" s="89"/>
      <c r="M34" s="89"/>
      <c r="N34" s="89"/>
      <c r="O34" s="90"/>
      <c r="P34" s="91"/>
      <c r="Q34" s="92" t="str">
        <f t="shared" si="11"/>
        <v/>
      </c>
      <c r="R34" s="93" t="str">
        <f t="shared" si="12"/>
        <v/>
      </c>
      <c r="S34" s="76" t="str">
        <f t="shared" si="13"/>
        <v/>
      </c>
      <c r="T34" s="94" t="str">
        <f t="shared" si="14"/>
        <v/>
      </c>
      <c r="U34" s="94" t="str">
        <f t="shared" si="15"/>
        <v/>
      </c>
      <c r="V34" s="95" t="str">
        <f t="shared" si="16"/>
        <v/>
      </c>
      <c r="W34" s="96" t="str">
        <f t="shared" si="9"/>
        <v/>
      </c>
    </row>
    <row r="35" spans="1:23" x14ac:dyDescent="0.2">
      <c r="A35" s="234" t="s">
        <v>96</v>
      </c>
      <c r="B35" s="235"/>
      <c r="C35" s="235"/>
      <c r="D35" s="235"/>
      <c r="E35" s="235"/>
      <c r="F35" s="235"/>
      <c r="G35" s="235"/>
      <c r="H35" s="235"/>
      <c r="I35" s="235"/>
      <c r="J35" s="235"/>
      <c r="K35" s="236"/>
      <c r="L35" s="236"/>
      <c r="M35" s="236"/>
      <c r="N35" s="236"/>
      <c r="O35" s="236"/>
      <c r="P35" s="236"/>
      <c r="Q35" s="236"/>
      <c r="R35" s="236"/>
      <c r="S35" s="236"/>
      <c r="T35" s="236"/>
      <c r="U35" s="236"/>
      <c r="V35" s="237"/>
      <c r="W35" s="97">
        <f>SUM(W20:W34)</f>
        <v>0</v>
      </c>
    </row>
    <row r="36" spans="1:23" ht="13.5" thickBot="1" x14ac:dyDescent="0.25">
      <c r="A36" s="238" t="s">
        <v>99</v>
      </c>
      <c r="B36" s="239"/>
      <c r="C36" s="239"/>
      <c r="D36" s="239"/>
      <c r="E36" s="239"/>
      <c r="F36" s="239"/>
      <c r="G36" s="239"/>
      <c r="H36" s="239"/>
      <c r="I36" s="239"/>
      <c r="J36" s="239"/>
      <c r="K36" s="239"/>
      <c r="L36" s="239"/>
      <c r="M36" s="239"/>
      <c r="N36" s="239"/>
      <c r="O36" s="239"/>
      <c r="P36" s="239"/>
      <c r="Q36" s="239"/>
      <c r="R36" s="239"/>
      <c r="S36" s="239"/>
      <c r="T36" s="239"/>
      <c r="U36" s="239"/>
      <c r="V36" s="240"/>
      <c r="W36" s="98">
        <f>W35+W18</f>
        <v>0</v>
      </c>
    </row>
    <row r="40" spans="1:23" ht="15" x14ac:dyDescent="0.2">
      <c r="I40" s="100"/>
      <c r="J40" s="100"/>
      <c r="K40" s="100"/>
      <c r="L40" s="100"/>
      <c r="M40" s="101"/>
      <c r="P40" s="101"/>
      <c r="Q40" s="102"/>
      <c r="R40" s="103"/>
      <c r="S40" s="103"/>
      <c r="T40" s="103"/>
      <c r="U40" s="103"/>
      <c r="V40" s="103"/>
      <c r="W40" s="101"/>
    </row>
    <row r="41" spans="1:23" ht="15" x14ac:dyDescent="0.2">
      <c r="C41" s="104"/>
      <c r="D41" s="104"/>
      <c r="E41" s="105"/>
      <c r="F41" s="105"/>
      <c r="G41" s="105"/>
      <c r="H41" s="105"/>
      <c r="I41" s="105"/>
      <c r="J41" s="105"/>
      <c r="K41" s="106"/>
      <c r="L41" s="107"/>
      <c r="M41" s="101"/>
      <c r="N41" s="101"/>
      <c r="O41" s="101"/>
      <c r="P41" s="101"/>
      <c r="Q41" s="103"/>
      <c r="R41" s="103"/>
      <c r="S41" s="103"/>
      <c r="T41" s="103"/>
      <c r="U41" s="103"/>
      <c r="V41" s="103"/>
      <c r="W41" s="101"/>
    </row>
    <row r="42" spans="1:23" ht="15" x14ac:dyDescent="0.2">
      <c r="C42" s="104"/>
      <c r="D42" s="104"/>
      <c r="E42" s="105"/>
      <c r="F42" s="105"/>
      <c r="G42" s="105"/>
      <c r="H42" s="105"/>
      <c r="I42" s="105"/>
      <c r="J42" s="105"/>
      <c r="K42" s="105"/>
      <c r="L42" s="107"/>
      <c r="M42" s="101"/>
      <c r="N42" s="101"/>
      <c r="O42" s="101"/>
      <c r="P42" s="101"/>
      <c r="Q42" s="103"/>
      <c r="R42" s="103"/>
      <c r="S42" s="103"/>
      <c r="T42" s="103"/>
      <c r="U42" s="103"/>
      <c r="V42" s="103"/>
      <c r="W42" s="101"/>
    </row>
    <row r="43" spans="1:23" ht="15" x14ac:dyDescent="0.2">
      <c r="C43" s="100" t="s">
        <v>100</v>
      </c>
      <c r="D43" s="100" t="s">
        <v>101</v>
      </c>
      <c r="F43" s="100" t="s">
        <v>102</v>
      </c>
      <c r="I43" s="105">
        <v>0</v>
      </c>
      <c r="J43" s="105"/>
      <c r="K43" s="105"/>
      <c r="L43" s="107"/>
      <c r="M43" s="101"/>
      <c r="N43" s="101"/>
      <c r="O43" s="101"/>
      <c r="P43" s="101"/>
      <c r="Q43" s="103"/>
      <c r="R43" s="103"/>
      <c r="S43" s="103"/>
      <c r="T43" s="103"/>
      <c r="U43" s="103"/>
      <c r="V43" s="103"/>
      <c r="W43" s="101"/>
    </row>
    <row r="44" spans="1:23" ht="15" x14ac:dyDescent="0.2">
      <c r="C44" s="108" t="s">
        <v>187</v>
      </c>
      <c r="D44" s="109"/>
      <c r="E44" s="21" t="str">
        <f>C44</f>
        <v>Car</v>
      </c>
      <c r="F44" s="198">
        <v>0.33</v>
      </c>
      <c r="G44" s="21"/>
      <c r="H44" s="24" t="s">
        <v>103</v>
      </c>
      <c r="I44" s="105">
        <v>1</v>
      </c>
      <c r="J44" s="105"/>
      <c r="K44" s="105"/>
      <c r="L44" s="107"/>
      <c r="Q44" s="103"/>
      <c r="R44" s="103"/>
      <c r="S44" s="103"/>
      <c r="T44" s="103"/>
      <c r="U44" s="103"/>
      <c r="V44" s="103"/>
      <c r="W44" s="101"/>
    </row>
    <row r="45" spans="1:23" ht="15" x14ac:dyDescent="0.2">
      <c r="C45" s="108" t="s">
        <v>188</v>
      </c>
      <c r="D45" s="109"/>
      <c r="E45" s="21" t="str">
        <f t="shared" ref="E45:E48" si="17">C45</f>
        <v>Train</v>
      </c>
      <c r="F45" s="198">
        <v>0.44</v>
      </c>
      <c r="G45" s="21"/>
      <c r="H45" s="24" t="s">
        <v>105</v>
      </c>
      <c r="I45" s="105">
        <v>2</v>
      </c>
      <c r="J45" s="105"/>
      <c r="K45" s="105"/>
      <c r="L45" s="107"/>
      <c r="Q45" s="103"/>
      <c r="R45" s="103"/>
      <c r="S45" s="103"/>
      <c r="T45" s="103"/>
      <c r="U45" s="103"/>
      <c r="V45" s="103"/>
      <c r="W45" s="101"/>
    </row>
    <row r="46" spans="1:23" ht="15" x14ac:dyDescent="0.2">
      <c r="C46" s="108" t="s">
        <v>104</v>
      </c>
      <c r="D46" s="109"/>
      <c r="E46" s="21" t="str">
        <f t="shared" si="17"/>
        <v xml:space="preserve">Flight </v>
      </c>
      <c r="F46" s="110">
        <v>500</v>
      </c>
      <c r="G46" s="21"/>
      <c r="I46" s="105">
        <v>3</v>
      </c>
      <c r="J46" s="105"/>
      <c r="K46" s="105"/>
      <c r="L46" s="107"/>
      <c r="Q46" s="103"/>
      <c r="R46" s="103"/>
      <c r="S46" s="103"/>
      <c r="T46" s="103"/>
      <c r="U46" s="103"/>
      <c r="V46" s="103"/>
      <c r="W46" s="101"/>
    </row>
    <row r="47" spans="1:23" ht="15" x14ac:dyDescent="0.2">
      <c r="C47" s="108" t="s">
        <v>106</v>
      </c>
      <c r="D47" s="109"/>
      <c r="E47" s="21" t="str">
        <f t="shared" si="17"/>
        <v>No travel</v>
      </c>
      <c r="F47" s="110">
        <v>0</v>
      </c>
      <c r="G47" s="21"/>
      <c r="I47" s="105">
        <v>4</v>
      </c>
      <c r="J47" s="105"/>
      <c r="K47" s="105"/>
      <c r="L47" s="107"/>
      <c r="Q47" s="103"/>
      <c r="R47" s="103"/>
      <c r="S47" s="103"/>
      <c r="T47" s="103"/>
      <c r="U47" s="103"/>
      <c r="V47" s="103"/>
      <c r="W47" s="101"/>
    </row>
    <row r="48" spans="1:23" ht="15" x14ac:dyDescent="0.2">
      <c r="C48" s="111" t="s">
        <v>189</v>
      </c>
      <c r="D48" s="112"/>
      <c r="E48" s="21" t="str">
        <f t="shared" si="17"/>
        <v>Shared (Car only)</v>
      </c>
      <c r="F48" s="114">
        <v>0</v>
      </c>
      <c r="G48" s="113"/>
      <c r="H48" s="115"/>
      <c r="I48" s="105">
        <v>5</v>
      </c>
      <c r="J48" s="105"/>
      <c r="K48" s="105"/>
      <c r="L48" s="107"/>
      <c r="Q48" s="103"/>
      <c r="R48" s="103"/>
      <c r="S48" s="103"/>
      <c r="T48" s="103"/>
      <c r="U48" s="103"/>
      <c r="V48" s="103"/>
      <c r="W48" s="101"/>
    </row>
    <row r="49" spans="3:23" ht="15" x14ac:dyDescent="0.2">
      <c r="C49" s="104"/>
      <c r="D49" s="104"/>
      <c r="E49" s="105"/>
      <c r="F49" s="105"/>
      <c r="G49" s="105"/>
      <c r="H49" s="105"/>
      <c r="I49" s="105">
        <v>6</v>
      </c>
      <c r="J49" s="105"/>
      <c r="K49" s="105"/>
      <c r="L49" s="107"/>
      <c r="M49" s="115"/>
      <c r="N49" s="115"/>
      <c r="O49" s="115"/>
      <c r="P49" s="115"/>
      <c r="Q49" s="115"/>
      <c r="R49" s="115"/>
      <c r="S49" s="115"/>
      <c r="T49" s="115"/>
      <c r="U49" s="115"/>
      <c r="V49" s="115"/>
      <c r="W49" s="115"/>
    </row>
    <row r="50" spans="3:23" ht="15" x14ac:dyDescent="0.2">
      <c r="C50" s="116" t="s">
        <v>107</v>
      </c>
      <c r="D50" s="117">
        <v>234</v>
      </c>
      <c r="E50" s="118">
        <v>2</v>
      </c>
      <c r="F50" s="118"/>
      <c r="G50" s="118"/>
      <c r="H50" s="119">
        <v>0.5</v>
      </c>
      <c r="I50" s="105">
        <v>7</v>
      </c>
      <c r="J50" s="115"/>
      <c r="K50" s="115"/>
      <c r="L50" s="115"/>
    </row>
    <row r="51" spans="3:23" ht="15" x14ac:dyDescent="0.2">
      <c r="C51" s="116" t="s">
        <v>108</v>
      </c>
      <c r="D51" s="117">
        <v>250</v>
      </c>
      <c r="E51" s="118">
        <v>2.0416666666666599</v>
      </c>
      <c r="F51" s="118"/>
      <c r="G51" s="118"/>
      <c r="H51" s="119">
        <v>1</v>
      </c>
      <c r="I51" s="105">
        <v>8</v>
      </c>
      <c r="J51" s="115"/>
      <c r="K51" s="115"/>
      <c r="L51" s="115"/>
      <c r="M51" s="120"/>
      <c r="N51" s="120"/>
      <c r="O51" s="120"/>
      <c r="P51" s="120"/>
      <c r="Q51" s="121"/>
      <c r="R51" s="121"/>
      <c r="S51" s="121"/>
      <c r="T51" s="121"/>
      <c r="U51" s="121"/>
      <c r="V51" s="121"/>
      <c r="W51" s="120"/>
    </row>
    <row r="52" spans="3:23" ht="15" x14ac:dyDescent="0.2">
      <c r="C52" s="116" t="s">
        <v>109</v>
      </c>
      <c r="D52" s="117">
        <v>192</v>
      </c>
      <c r="E52" s="118">
        <v>2.0833333333333401</v>
      </c>
      <c r="F52" s="118"/>
      <c r="G52" s="118"/>
      <c r="H52" s="119">
        <v>1.5</v>
      </c>
      <c r="I52" s="105">
        <v>9</v>
      </c>
      <c r="J52" s="115"/>
      <c r="K52" s="115"/>
      <c r="L52" s="115"/>
      <c r="M52" s="120"/>
      <c r="N52" s="120"/>
      <c r="O52" s="120"/>
      <c r="P52" s="120"/>
      <c r="Q52" s="121"/>
      <c r="R52" s="121"/>
      <c r="S52" s="121"/>
      <c r="T52" s="121"/>
      <c r="U52" s="121"/>
      <c r="V52" s="121"/>
      <c r="W52" s="120"/>
    </row>
    <row r="53" spans="3:23" ht="15" x14ac:dyDescent="0.2">
      <c r="C53" s="116" t="s">
        <v>110</v>
      </c>
      <c r="D53" s="117">
        <v>185</v>
      </c>
      <c r="E53" s="118">
        <v>2.1250000000000102</v>
      </c>
      <c r="F53" s="118"/>
      <c r="G53" s="118"/>
      <c r="H53" s="119">
        <v>2</v>
      </c>
      <c r="I53" s="105">
        <v>10</v>
      </c>
      <c r="J53" s="115"/>
      <c r="K53" s="115"/>
      <c r="L53" s="115"/>
      <c r="M53" s="120"/>
      <c r="N53" s="120"/>
      <c r="O53" s="120"/>
      <c r="P53" s="120"/>
      <c r="Q53" s="121"/>
      <c r="R53" s="121"/>
      <c r="S53" s="121"/>
      <c r="T53" s="121"/>
      <c r="U53" s="121"/>
      <c r="V53" s="121"/>
      <c r="W53" s="120"/>
    </row>
    <row r="54" spans="3:23" ht="15" x14ac:dyDescent="0.2">
      <c r="C54" s="116" t="s">
        <v>111</v>
      </c>
      <c r="D54" s="117">
        <v>228</v>
      </c>
      <c r="E54" s="118">
        <v>2.1666666666666798</v>
      </c>
      <c r="F54" s="118"/>
      <c r="G54" s="118"/>
      <c r="H54" s="119">
        <v>2.5</v>
      </c>
      <c r="I54" s="105">
        <v>11</v>
      </c>
      <c r="J54" s="115"/>
      <c r="K54" s="115"/>
      <c r="L54" s="115"/>
      <c r="M54" s="120"/>
      <c r="N54" s="120"/>
      <c r="O54" s="120"/>
      <c r="P54" s="120"/>
      <c r="Q54" s="121"/>
      <c r="R54" s="121"/>
      <c r="S54" s="121"/>
      <c r="T54" s="121"/>
      <c r="U54" s="121"/>
      <c r="V54" s="121"/>
      <c r="W54" s="120"/>
    </row>
    <row r="55" spans="3:23" ht="26.25" customHeight="1" x14ac:dyDescent="0.2">
      <c r="C55" s="116" t="s">
        <v>112</v>
      </c>
      <c r="D55" s="117">
        <v>194</v>
      </c>
      <c r="E55" s="118">
        <v>2.2083333333333499</v>
      </c>
      <c r="F55" s="118"/>
      <c r="G55" s="118"/>
      <c r="H55" s="119">
        <v>3</v>
      </c>
      <c r="I55" s="105">
        <v>12</v>
      </c>
      <c r="J55" s="115"/>
      <c r="K55" s="115"/>
      <c r="L55" s="115"/>
      <c r="M55" s="120"/>
      <c r="N55" s="120"/>
      <c r="O55" s="120"/>
      <c r="P55" s="120"/>
      <c r="Q55" s="121"/>
      <c r="R55" s="121"/>
      <c r="S55" s="121"/>
      <c r="T55" s="121"/>
      <c r="U55" s="121"/>
      <c r="V55" s="121"/>
      <c r="W55" s="120"/>
    </row>
    <row r="56" spans="3:23" ht="15" x14ac:dyDescent="0.2">
      <c r="C56" s="116" t="s">
        <v>113</v>
      </c>
      <c r="D56" s="117">
        <v>297</v>
      </c>
      <c r="E56" s="118">
        <v>2.25000000000002</v>
      </c>
      <c r="F56" s="118"/>
      <c r="G56" s="118"/>
      <c r="H56" s="119">
        <v>3.5</v>
      </c>
      <c r="I56" s="105">
        <v>13</v>
      </c>
      <c r="J56" s="115"/>
      <c r="K56" s="115"/>
      <c r="L56" s="115"/>
      <c r="M56" s="120"/>
      <c r="N56" s="120"/>
      <c r="O56" s="120"/>
      <c r="P56" s="120"/>
      <c r="Q56" s="121"/>
      <c r="R56" s="121"/>
      <c r="S56" s="121"/>
      <c r="T56" s="121"/>
      <c r="U56" s="121"/>
      <c r="V56" s="121"/>
      <c r="W56" s="120"/>
    </row>
    <row r="57" spans="3:23" ht="15" x14ac:dyDescent="0.2">
      <c r="C57" s="116" t="s">
        <v>114</v>
      </c>
      <c r="D57" s="117">
        <v>185</v>
      </c>
      <c r="E57" s="118">
        <v>2.2916666666666901</v>
      </c>
      <c r="F57" s="118"/>
      <c r="G57" s="118"/>
      <c r="H57" s="119">
        <v>4</v>
      </c>
      <c r="I57" s="105">
        <v>14</v>
      </c>
      <c r="J57" s="115"/>
      <c r="K57" s="115"/>
      <c r="L57" s="115"/>
      <c r="M57" s="120"/>
      <c r="N57" s="120"/>
      <c r="O57" s="120"/>
      <c r="P57" s="120"/>
      <c r="Q57" s="121"/>
      <c r="R57" s="121"/>
      <c r="S57" s="121"/>
      <c r="T57" s="121"/>
      <c r="U57" s="121"/>
      <c r="V57" s="121"/>
      <c r="W57" s="120"/>
    </row>
    <row r="58" spans="3:23" ht="15" x14ac:dyDescent="0.2">
      <c r="C58" s="116" t="s">
        <v>115</v>
      </c>
      <c r="D58" s="117">
        <v>255</v>
      </c>
      <c r="E58" s="118">
        <v>2.3333333333333601</v>
      </c>
      <c r="F58" s="118"/>
      <c r="G58" s="118"/>
      <c r="H58" s="119">
        <v>4.5</v>
      </c>
      <c r="I58" s="105">
        <v>15</v>
      </c>
      <c r="J58" s="115"/>
      <c r="K58" s="115"/>
      <c r="L58" s="115"/>
      <c r="M58" s="120"/>
      <c r="N58" s="120"/>
      <c r="O58" s="120"/>
      <c r="P58" s="120"/>
      <c r="Q58" s="121"/>
      <c r="R58" s="121"/>
      <c r="S58" s="121"/>
      <c r="T58" s="121"/>
      <c r="U58" s="121"/>
      <c r="V58" s="121"/>
      <c r="W58" s="120"/>
    </row>
    <row r="59" spans="3:23" ht="15" x14ac:dyDescent="0.2">
      <c r="C59" s="116" t="s">
        <v>116</v>
      </c>
      <c r="D59" s="117">
        <v>282</v>
      </c>
      <c r="E59" s="118">
        <v>2.3750000000000302</v>
      </c>
      <c r="F59" s="118"/>
      <c r="G59" s="118"/>
      <c r="H59" s="119">
        <v>5</v>
      </c>
      <c r="I59" s="105"/>
      <c r="J59" s="115"/>
      <c r="K59" s="115"/>
      <c r="L59" s="115"/>
      <c r="M59" s="120"/>
      <c r="N59" s="120"/>
      <c r="O59" s="120"/>
      <c r="P59" s="120"/>
      <c r="Q59" s="121"/>
      <c r="R59" s="121"/>
      <c r="S59" s="121"/>
      <c r="T59" s="121"/>
      <c r="U59" s="121"/>
      <c r="V59" s="121"/>
      <c r="W59" s="120"/>
    </row>
    <row r="60" spans="3:23" ht="15" x14ac:dyDescent="0.2">
      <c r="C60" s="116" t="s">
        <v>117</v>
      </c>
      <c r="D60" s="117">
        <v>225</v>
      </c>
      <c r="E60" s="118">
        <v>2.4166666666666998</v>
      </c>
      <c r="F60" s="118"/>
      <c r="G60" s="118"/>
      <c r="H60" s="119">
        <v>5.5</v>
      </c>
      <c r="I60" s="105"/>
      <c r="J60" s="115"/>
      <c r="K60" s="115"/>
      <c r="L60" s="115"/>
    </row>
    <row r="61" spans="3:23" ht="15" x14ac:dyDescent="0.2">
      <c r="C61" s="116" t="s">
        <v>118</v>
      </c>
      <c r="D61" s="117">
        <v>194</v>
      </c>
      <c r="E61" s="118">
        <v>2.4583333333333699</v>
      </c>
      <c r="F61" s="118"/>
      <c r="G61" s="118"/>
      <c r="H61" s="119">
        <v>6</v>
      </c>
      <c r="I61" s="105"/>
      <c r="J61" s="115"/>
      <c r="K61" s="115"/>
      <c r="L61" s="115"/>
    </row>
    <row r="62" spans="3:23" ht="15" x14ac:dyDescent="0.2">
      <c r="C62" s="116" t="s">
        <v>119</v>
      </c>
      <c r="D62" s="117">
        <v>184</v>
      </c>
      <c r="E62" s="118">
        <v>2.50000000000004</v>
      </c>
      <c r="F62" s="118"/>
      <c r="G62" s="118"/>
      <c r="H62" s="119">
        <v>6.5</v>
      </c>
      <c r="I62" s="105"/>
      <c r="J62" s="115"/>
      <c r="K62" s="115"/>
      <c r="L62" s="115"/>
    </row>
    <row r="63" spans="3:23" ht="15" x14ac:dyDescent="0.2">
      <c r="C63" s="116" t="s">
        <v>120</v>
      </c>
      <c r="D63" s="122">
        <v>245</v>
      </c>
      <c r="E63" s="118">
        <v>2.54166666666671</v>
      </c>
      <c r="F63" s="118"/>
      <c r="G63" s="118"/>
      <c r="H63" s="119">
        <v>7</v>
      </c>
      <c r="I63" s="105"/>
      <c r="J63" s="115"/>
      <c r="K63" s="115"/>
      <c r="L63" s="115"/>
    </row>
    <row r="64" spans="3:23" ht="15" x14ac:dyDescent="0.2">
      <c r="C64" s="116" t="s">
        <v>121</v>
      </c>
      <c r="D64" s="117">
        <v>267</v>
      </c>
      <c r="E64" s="118">
        <v>2.5833333333333801</v>
      </c>
      <c r="F64" s="118"/>
      <c r="G64" s="118"/>
      <c r="H64" s="119">
        <v>7.5</v>
      </c>
      <c r="I64" s="105"/>
      <c r="J64" s="115"/>
      <c r="K64" s="115"/>
      <c r="L64" s="115"/>
    </row>
    <row r="65" spans="3:12" ht="15" x14ac:dyDescent="0.2">
      <c r="C65" s="116" t="s">
        <v>54</v>
      </c>
      <c r="D65" s="117">
        <v>246</v>
      </c>
      <c r="E65" s="118">
        <v>2.6250000000000502</v>
      </c>
      <c r="F65" s="118"/>
      <c r="G65" s="118"/>
      <c r="H65" s="119">
        <v>8</v>
      </c>
      <c r="I65" s="105"/>
      <c r="J65" s="115"/>
      <c r="K65" s="115"/>
      <c r="L65" s="115"/>
    </row>
    <row r="66" spans="3:12" ht="15" x14ac:dyDescent="0.2">
      <c r="C66" s="116" t="s">
        <v>122</v>
      </c>
      <c r="D66" s="117">
        <v>189</v>
      </c>
      <c r="E66" s="118">
        <v>2.6666666666667198</v>
      </c>
      <c r="F66" s="118"/>
      <c r="G66" s="118"/>
      <c r="H66" s="119">
        <v>8.5</v>
      </c>
      <c r="I66" s="105"/>
      <c r="J66" s="115"/>
      <c r="K66" s="115"/>
      <c r="L66" s="115"/>
    </row>
    <row r="67" spans="3:12" ht="15" x14ac:dyDescent="0.2">
      <c r="C67" s="116" t="s">
        <v>123</v>
      </c>
      <c r="D67" s="117">
        <v>186</v>
      </c>
      <c r="E67" s="118">
        <v>2.7083333333333899</v>
      </c>
      <c r="F67" s="118"/>
      <c r="G67" s="118"/>
      <c r="H67" s="119">
        <v>9</v>
      </c>
      <c r="I67" s="105"/>
      <c r="J67" s="115"/>
      <c r="K67" s="115"/>
      <c r="L67" s="115"/>
    </row>
    <row r="68" spans="3:12" ht="15" x14ac:dyDescent="0.2">
      <c r="C68" s="116" t="s">
        <v>124</v>
      </c>
      <c r="D68" s="117">
        <v>246</v>
      </c>
      <c r="E68" s="118">
        <v>2.75000000000006</v>
      </c>
      <c r="F68" s="118"/>
      <c r="G68" s="118"/>
      <c r="H68" s="119">
        <v>9.5</v>
      </c>
      <c r="I68" s="105"/>
      <c r="J68" s="115"/>
      <c r="K68" s="115"/>
      <c r="L68" s="115"/>
    </row>
    <row r="69" spans="3:12" ht="15" x14ac:dyDescent="0.2">
      <c r="C69" s="116" t="s">
        <v>125</v>
      </c>
      <c r="D69" s="117">
        <v>226</v>
      </c>
      <c r="E69" s="118">
        <v>2.79166666666673</v>
      </c>
      <c r="F69" s="118"/>
      <c r="G69" s="118"/>
      <c r="H69" s="119">
        <v>10</v>
      </c>
      <c r="I69" s="105"/>
      <c r="J69" s="115"/>
      <c r="K69" s="115"/>
      <c r="L69" s="115"/>
    </row>
    <row r="70" spans="3:12" ht="15" x14ac:dyDescent="0.2">
      <c r="C70" s="116" t="s">
        <v>126</v>
      </c>
      <c r="D70" s="117">
        <v>269</v>
      </c>
      <c r="E70" s="118">
        <v>2.8333333333334001</v>
      </c>
      <c r="F70" s="118"/>
      <c r="G70" s="118"/>
      <c r="H70" s="119"/>
      <c r="I70" s="105"/>
      <c r="J70" s="115"/>
      <c r="K70" s="115"/>
      <c r="L70" s="115"/>
    </row>
    <row r="71" spans="3:12" ht="15" x14ac:dyDescent="0.2">
      <c r="C71" s="116" t="s">
        <v>127</v>
      </c>
      <c r="D71" s="122">
        <v>220</v>
      </c>
      <c r="E71" s="118">
        <v>2.8750000000000702</v>
      </c>
      <c r="F71" s="118"/>
      <c r="G71" s="118"/>
      <c r="H71" s="119"/>
      <c r="I71" s="105"/>
      <c r="J71" s="115"/>
      <c r="K71" s="115"/>
      <c r="L71" s="115"/>
    </row>
    <row r="72" spans="3:12" ht="15" x14ac:dyDescent="0.2">
      <c r="C72" s="116" t="s">
        <v>128</v>
      </c>
      <c r="D72" s="117">
        <v>183</v>
      </c>
      <c r="E72" s="118">
        <v>2.9166666666667398</v>
      </c>
      <c r="F72" s="118"/>
      <c r="G72" s="118"/>
      <c r="H72" s="117"/>
      <c r="I72" s="105"/>
      <c r="J72" s="115"/>
      <c r="K72" s="115"/>
      <c r="L72" s="115"/>
    </row>
    <row r="73" spans="3:12" ht="15" x14ac:dyDescent="0.2">
      <c r="C73" s="116" t="s">
        <v>129</v>
      </c>
      <c r="D73" s="117">
        <v>184</v>
      </c>
      <c r="E73" s="118">
        <v>1.9583333333333299</v>
      </c>
      <c r="F73" s="118"/>
      <c r="G73" s="118"/>
      <c r="H73" s="117"/>
      <c r="I73" s="105"/>
      <c r="J73" s="115"/>
      <c r="K73" s="115"/>
      <c r="L73" s="115"/>
    </row>
    <row r="74" spans="3:12" ht="15" x14ac:dyDescent="0.2">
      <c r="C74" s="116" t="s">
        <v>130</v>
      </c>
      <c r="D74" s="117">
        <v>198</v>
      </c>
      <c r="E74" s="118"/>
      <c r="F74" s="118"/>
      <c r="G74" s="118"/>
      <c r="H74" s="117"/>
      <c r="I74" s="115"/>
      <c r="J74" s="115"/>
      <c r="K74" s="115"/>
      <c r="L74" s="115"/>
    </row>
    <row r="75" spans="3:12" ht="15" x14ac:dyDescent="0.2">
      <c r="C75" s="116" t="s">
        <v>131</v>
      </c>
      <c r="D75" s="117">
        <v>174</v>
      </c>
      <c r="E75" s="118"/>
      <c r="F75" s="118"/>
      <c r="G75" s="118"/>
      <c r="H75" s="117"/>
      <c r="I75" s="115"/>
      <c r="J75" s="115"/>
      <c r="K75" s="115"/>
      <c r="L75" s="115"/>
    </row>
    <row r="76" spans="3:12" ht="15" x14ac:dyDescent="0.2">
      <c r="C76" s="116" t="s">
        <v>132</v>
      </c>
      <c r="D76" s="117">
        <v>201</v>
      </c>
      <c r="E76" s="119"/>
      <c r="F76" s="119"/>
      <c r="G76" s="119"/>
      <c r="H76" s="117"/>
      <c r="I76" s="115"/>
      <c r="J76" s="115"/>
      <c r="K76" s="115"/>
      <c r="L76" s="115"/>
    </row>
    <row r="77" spans="3:12" ht="15" x14ac:dyDescent="0.2">
      <c r="C77" s="116" t="s">
        <v>133</v>
      </c>
      <c r="D77" s="117">
        <v>216</v>
      </c>
      <c r="E77" s="119"/>
      <c r="F77" s="119"/>
      <c r="G77" s="119"/>
      <c r="H77" s="117"/>
      <c r="I77" s="115"/>
      <c r="J77" s="115"/>
      <c r="K77" s="115"/>
      <c r="L77" s="115"/>
    </row>
    <row r="78" spans="3:12" ht="15" x14ac:dyDescent="0.2">
      <c r="C78" s="116" t="s">
        <v>134</v>
      </c>
      <c r="D78" s="117">
        <v>304</v>
      </c>
      <c r="E78" s="119"/>
      <c r="F78" s="119"/>
      <c r="G78" s="119"/>
      <c r="H78" s="117"/>
      <c r="I78" s="115"/>
      <c r="J78" s="115"/>
      <c r="K78" s="115"/>
      <c r="L78" s="115"/>
    </row>
    <row r="79" spans="3:12" ht="15" x14ac:dyDescent="0.2">
      <c r="C79" s="116" t="s">
        <v>135</v>
      </c>
      <c r="D79" s="122">
        <v>220</v>
      </c>
      <c r="E79" s="119"/>
      <c r="F79" s="119"/>
      <c r="G79" s="119"/>
      <c r="H79" s="117"/>
      <c r="I79" s="115"/>
      <c r="J79" s="115"/>
      <c r="K79" s="115"/>
      <c r="L79" s="115"/>
    </row>
    <row r="80" spans="3:12" ht="15" x14ac:dyDescent="0.2">
      <c r="C80" s="116" t="s">
        <v>136</v>
      </c>
      <c r="D80" s="117">
        <v>334</v>
      </c>
      <c r="E80" s="119"/>
      <c r="F80" s="119"/>
      <c r="G80" s="119"/>
      <c r="H80" s="117"/>
      <c r="I80" s="115"/>
      <c r="J80" s="115"/>
      <c r="K80" s="115"/>
      <c r="L80" s="115"/>
    </row>
  </sheetData>
  <sheetProtection insertRows="0" deleteRows="0"/>
  <mergeCells count="5">
    <mergeCell ref="A1:W1"/>
    <mergeCell ref="A18:V18"/>
    <mergeCell ref="A19:W19"/>
    <mergeCell ref="A35:V35"/>
    <mergeCell ref="A36:V36"/>
  </mergeCells>
  <conditionalFormatting sqref="Q3:Q17">
    <cfRule type="cellIs" dxfId="1" priority="2" stopIfTrue="1" operator="equal">
      <formula>"incorrect format used for date/time"</formula>
    </cfRule>
  </conditionalFormatting>
  <conditionalFormatting sqref="Q20:Q34">
    <cfRule type="cellIs" dxfId="0" priority="1" stopIfTrue="1" operator="equal">
      <formula>"incorrect format used for date/time"</formula>
    </cfRule>
  </conditionalFormatting>
  <dataValidations count="4">
    <dataValidation type="list" allowBlank="1" showInputMessage="1" showErrorMessage="1" sqref="I3:I17 I20:I34" xr:uid="{00000000-0002-0000-0200-000000000000}">
      <formula1>$E$44:$E$48</formula1>
    </dataValidation>
    <dataValidation type="list" allowBlank="1" showInputMessage="1" showErrorMessage="1" sqref="O3:P17 O20:P34" xr:uid="{00000000-0002-0000-0200-000001000000}">
      <formula1>$I$43:$I$58</formula1>
    </dataValidation>
    <dataValidation type="list" allowBlank="1" showInputMessage="1" showErrorMessage="1" sqref="N3:N17 N20:N34" xr:uid="{00000000-0002-0000-0200-000002000000}">
      <formula1>$H$44:$H$45</formula1>
    </dataValidation>
    <dataValidation type="list" allowBlank="1" showInputMessage="1" showErrorMessage="1" sqref="K3:K17 K20:K34" xr:uid="{00000000-0002-0000-0200-000003000000}">
      <formula1>$C$50:$C$80</formula1>
    </dataValidation>
  </dataValidations>
  <pageMargins left="0.59" right="0.32" top="0.49"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59999389629810485"/>
  </sheetPr>
  <dimension ref="A1:C240"/>
  <sheetViews>
    <sheetView topLeftCell="A76" workbookViewId="0">
      <selection activeCell="I23" sqref="I2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164</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t="s">
        <v>161</v>
      </c>
      <c r="B35" s="123"/>
    </row>
    <row r="36" spans="1:3" x14ac:dyDescent="0.2">
      <c r="A36" s="149" t="s">
        <v>186</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164</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t="s">
        <v>161</v>
      </c>
      <c r="B76" s="123"/>
    </row>
    <row r="77" spans="1:3" x14ac:dyDescent="0.2">
      <c r="A77" s="149" t="s">
        <v>186</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164</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t="s">
        <v>161</v>
      </c>
      <c r="B116" s="123"/>
    </row>
    <row r="117" spans="1:2" x14ac:dyDescent="0.2">
      <c r="A117" s="149" t="s">
        <v>186</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164</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164</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164</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59999389629810485"/>
  </sheetPr>
  <dimension ref="A1:C240"/>
  <sheetViews>
    <sheetView topLeftCell="A85" workbookViewId="0">
      <selection activeCell="I23" sqref="I2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164</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t="s">
        <v>161</v>
      </c>
      <c r="B35" s="123"/>
    </row>
    <row r="36" spans="1:3" x14ac:dyDescent="0.2">
      <c r="A36" s="149" t="s">
        <v>186</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164</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t="s">
        <v>161</v>
      </c>
      <c r="B76" s="123"/>
    </row>
    <row r="77" spans="1:3" x14ac:dyDescent="0.2">
      <c r="A77" s="149" t="s">
        <v>186</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164</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t="s">
        <v>161</v>
      </c>
      <c r="B116" s="123"/>
    </row>
    <row r="117" spans="1:2" x14ac:dyDescent="0.2">
      <c r="A117" s="149" t="s">
        <v>186</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164</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164</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164</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59999389629810485"/>
  </sheetPr>
  <dimension ref="A1:C240"/>
  <sheetViews>
    <sheetView topLeftCell="A7" workbookViewId="0">
      <selection activeCell="I23" sqref="I2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60" t="s">
        <v>165</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61" t="s">
        <v>165</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61" t="s">
        <v>165</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61" t="s">
        <v>165</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61" t="s">
        <v>165</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61" t="s">
        <v>165</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59999389629810485"/>
  </sheetPr>
  <dimension ref="A1:C240"/>
  <sheetViews>
    <sheetView topLeftCell="A193" workbookViewId="0">
      <selection activeCell="I23" sqref="I2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166</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166</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166</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166</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166</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166</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59999389629810485"/>
  </sheetPr>
  <dimension ref="A1:C240"/>
  <sheetViews>
    <sheetView workbookViewId="0">
      <selection activeCell="I23" sqref="I2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167</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167</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167</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167</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167</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167</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59999389629810485"/>
  </sheetPr>
  <dimension ref="A1:C240"/>
  <sheetViews>
    <sheetView workbookViewId="0">
      <selection activeCell="I23" sqref="I2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168</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168</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168</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168</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168</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168</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N91"/>
  <sheetViews>
    <sheetView showGridLines="0" workbookViewId="0">
      <pane xSplit="2" ySplit="2" topLeftCell="C27" activePane="bottomRight" state="frozen"/>
      <selection pane="topRight" activeCell="C1" sqref="C1"/>
      <selection pane="bottomLeft" activeCell="A3" sqref="A3"/>
      <selection pane="bottomRight" activeCell="M2" sqref="M2"/>
    </sheetView>
  </sheetViews>
  <sheetFormatPr defaultColWidth="8.85546875" defaultRowHeight="12.75" x14ac:dyDescent="0.2"/>
  <cols>
    <col min="1" max="1" width="7.5703125" style="162" customWidth="1"/>
    <col min="2" max="2" width="15" style="162" customWidth="1"/>
    <col min="3" max="3" width="17.42578125" style="162" customWidth="1"/>
    <col min="4" max="4" width="17" style="162" customWidth="1"/>
    <col min="5" max="5" width="17.140625" style="162" customWidth="1"/>
    <col min="6" max="6" width="14.140625" style="162" customWidth="1"/>
    <col min="7" max="7" width="16" style="162" customWidth="1"/>
    <col min="8" max="8" width="16.140625" style="162" customWidth="1"/>
    <col min="9" max="10" width="8.85546875" style="162"/>
    <col min="11" max="11" width="6.85546875" style="162" customWidth="1"/>
    <col min="12" max="12" width="47.140625" style="162" customWidth="1"/>
    <col min="13" max="13" width="17.85546875" style="162" customWidth="1"/>
    <col min="14" max="14" width="13.140625" style="162" customWidth="1"/>
    <col min="15" max="16384" width="8.85546875" style="162"/>
  </cols>
  <sheetData>
    <row r="1" spans="1:14" ht="20.100000000000001" customHeight="1" x14ac:dyDescent="0.2">
      <c r="A1" s="241" t="s">
        <v>150</v>
      </c>
      <c r="B1" s="243" t="s">
        <v>151</v>
      </c>
      <c r="C1" s="245" t="s">
        <v>152</v>
      </c>
      <c r="D1" s="246"/>
      <c r="E1" s="246"/>
      <c r="F1" s="246"/>
      <c r="G1" s="246"/>
      <c r="H1" s="247"/>
      <c r="K1" s="171"/>
      <c r="L1" s="172" t="s">
        <v>181</v>
      </c>
      <c r="M1" s="173" t="s">
        <v>153</v>
      </c>
      <c r="N1" s="174" t="s">
        <v>154</v>
      </c>
    </row>
    <row r="2" spans="1:14" ht="20.100000000000001" customHeight="1" x14ac:dyDescent="0.2">
      <c r="A2" s="242"/>
      <c r="B2" s="244"/>
      <c r="C2" s="186" t="s">
        <v>98</v>
      </c>
      <c r="D2" s="186"/>
      <c r="E2" s="186"/>
      <c r="F2" s="187"/>
      <c r="G2" s="187"/>
      <c r="H2" s="186"/>
      <c r="K2" s="175">
        <v>1</v>
      </c>
      <c r="L2" s="176" t="s">
        <v>182</v>
      </c>
      <c r="M2" s="177"/>
      <c r="N2" s="178">
        <v>44197</v>
      </c>
    </row>
    <row r="3" spans="1:14" ht="20.100000000000001" customHeight="1" x14ac:dyDescent="0.2">
      <c r="A3" s="187">
        <v>1</v>
      </c>
      <c r="B3" s="188">
        <v>44197</v>
      </c>
      <c r="C3" s="185">
        <f>IF('January 2021'!$B$33=0,"",'January 2021'!$B$33)</f>
        <v>11.25</v>
      </c>
      <c r="D3" s="185">
        <f>IF('January 2021'!$B$72=0,"",'January 2021'!$B$72)</f>
        <v>7.5</v>
      </c>
      <c r="E3" s="185" t="str">
        <f>IF('January 2021'!$B$110=0,"",'January 2021'!$B$110)</f>
        <v/>
      </c>
      <c r="F3" s="185" t="str">
        <f>IF('January 2021'!$B$148=0,"",'January 2021'!$B$148)</f>
        <v/>
      </c>
      <c r="G3" s="185" t="str">
        <f>IF('January 2021'!$B$188=0,"",'January 2021'!$B$188)</f>
        <v/>
      </c>
      <c r="H3" s="185" t="str">
        <f>IF('January 2021'!$B$228=0,"",'January 2021'!$B$228)</f>
        <v/>
      </c>
      <c r="K3" s="175">
        <v>2</v>
      </c>
      <c r="L3" s="176" t="s">
        <v>183</v>
      </c>
      <c r="M3" s="180"/>
      <c r="N3" s="178">
        <v>44197</v>
      </c>
    </row>
    <row r="4" spans="1:14" ht="20.100000000000001" customHeight="1" x14ac:dyDescent="0.2">
      <c r="A4" s="187">
        <v>2</v>
      </c>
      <c r="B4" s="188">
        <v>44228</v>
      </c>
      <c r="C4" s="185" t="str">
        <f>IF('February 2021'!$B$33=0,"",'February 2021'!$B$33)</f>
        <v/>
      </c>
      <c r="D4" s="185" t="str">
        <f>IF('February 2021'!$B$72=0,"",'February 2021'!$B$72)</f>
        <v/>
      </c>
      <c r="E4" s="185" t="str">
        <f>IF('February 2021'!$B$110=0,"",'February 2021'!$B$110)</f>
        <v/>
      </c>
      <c r="F4" s="185" t="str">
        <f>IF('February 2021'!$B$148=0,"",'February 2021'!$B$148)</f>
        <v/>
      </c>
      <c r="G4" s="185" t="str">
        <f>IF('February 2021'!$B$188=0,"",'February 2021'!$B$188)</f>
        <v/>
      </c>
      <c r="H4" s="185" t="str">
        <f>IF('February 2021'!$B$228=0,"",'February 2021'!$B$228)</f>
        <v/>
      </c>
      <c r="K4" s="175">
        <v>3</v>
      </c>
      <c r="L4" s="176" t="s">
        <v>183</v>
      </c>
      <c r="M4" s="180"/>
      <c r="N4" s="178">
        <v>44197</v>
      </c>
    </row>
    <row r="5" spans="1:14" ht="20.100000000000001" customHeight="1" x14ac:dyDescent="0.2">
      <c r="A5" s="187">
        <v>3</v>
      </c>
      <c r="B5" s="188">
        <v>44256</v>
      </c>
      <c r="C5" s="185" t="str">
        <f>IF('March 2021'!$B$33=0,"",'March 2021'!$B$33)</f>
        <v/>
      </c>
      <c r="D5" s="185" t="str">
        <f>IF('March 2021'!$B$72=0,"",'March 2021'!$B$72)</f>
        <v/>
      </c>
      <c r="E5" s="185" t="str">
        <f>IF('March 2021'!$B$110=0,"",'March 2021'!$B$110)</f>
        <v/>
      </c>
      <c r="F5" s="185" t="str">
        <f>IF('March 2021'!$B$148=0,"",'March 2021'!$B$148)</f>
        <v/>
      </c>
      <c r="G5" s="185" t="str">
        <f>IF('March 2021'!$B$186=0,"",'March 2021'!$B$186)</f>
        <v/>
      </c>
      <c r="H5" s="185" t="str">
        <f>IF('March 2021'!$B$226=0,"",'March 2021'!$B$226)</f>
        <v/>
      </c>
      <c r="K5" s="175">
        <v>4</v>
      </c>
      <c r="L5" s="176" t="s">
        <v>184</v>
      </c>
      <c r="M5" s="177"/>
      <c r="N5" s="178">
        <v>44298</v>
      </c>
    </row>
    <row r="6" spans="1:14" ht="20.100000000000001" customHeight="1" x14ac:dyDescent="0.2">
      <c r="A6" s="187">
        <v>4</v>
      </c>
      <c r="B6" s="188">
        <v>44287</v>
      </c>
      <c r="C6" s="185" t="str">
        <f>IF('April 2021'!$B$33=0,"",'April 2021'!$B$33)</f>
        <v/>
      </c>
      <c r="D6" s="185" t="str">
        <f>IF('April 2021'!$B$74=0,"",'April 2021'!$B$74)</f>
        <v/>
      </c>
      <c r="E6" s="185" t="str">
        <f>IF('April 2021'!$B$114=0,"",'April 2021'!$B$114)</f>
        <v/>
      </c>
      <c r="F6" s="185" t="str">
        <f>IF('April 2021'!$B$154=0,"",'April 2021'!$B$154)</f>
        <v/>
      </c>
      <c r="G6" s="185" t="str">
        <f>IF('April 2021'!$B$192=0,"",'April 2021'!$B$192)</f>
        <v/>
      </c>
      <c r="H6" s="185" t="str">
        <f>IF('April 2021'!$B$230=0,"",'April 2021'!$B$230)</f>
        <v/>
      </c>
      <c r="K6" s="175">
        <v>5</v>
      </c>
      <c r="L6" s="176" t="s">
        <v>185</v>
      </c>
      <c r="M6" s="177"/>
      <c r="N6" s="178">
        <v>44298</v>
      </c>
    </row>
    <row r="7" spans="1:14" ht="20.100000000000001" customHeight="1" x14ac:dyDescent="0.2">
      <c r="A7" s="187">
        <v>5</v>
      </c>
      <c r="B7" s="188">
        <v>44317</v>
      </c>
      <c r="C7" s="185"/>
      <c r="D7" s="185" t="str">
        <f>IF('May 2021'!$B$74=0,"",'May 2021'!$B$74)</f>
        <v/>
      </c>
      <c r="E7" s="185" t="str">
        <f>IF('May 2021'!$B$114=0,"",'May 2021'!$B$114)</f>
        <v/>
      </c>
      <c r="F7" s="185" t="str">
        <f>IF('May 2021'!$B$154=0,"",'May 2021'!$B$154)</f>
        <v/>
      </c>
      <c r="G7" s="185" t="str">
        <f>IF('May 2021'!$B$194=0,"",'May 2021'!$B$194)</f>
        <v/>
      </c>
      <c r="H7" s="185" t="str">
        <f>IF('May 2021'!$B$234=0,"",'May 2021'!$B$234)</f>
        <v/>
      </c>
      <c r="K7" s="175">
        <v>6</v>
      </c>
      <c r="L7" s="176" t="s">
        <v>155</v>
      </c>
      <c r="M7" s="180"/>
      <c r="N7" s="178">
        <v>44317</v>
      </c>
    </row>
    <row r="8" spans="1:14" ht="20.100000000000001" customHeight="1" x14ac:dyDescent="0.2">
      <c r="A8" s="187">
        <v>6</v>
      </c>
      <c r="B8" s="188">
        <v>44348</v>
      </c>
      <c r="C8" s="185" t="str">
        <f>IF('June 2021'!$B$33=0,"",'June 2021'!$B$33)</f>
        <v/>
      </c>
      <c r="D8" s="185" t="str">
        <f>IF('June 2021'!$B$74=0,"",'June 2021'!$B$74)</f>
        <v/>
      </c>
      <c r="E8" s="185" t="str">
        <f>IF('June 2021'!$B$114=0,"",'June 2021'!$B$114)</f>
        <v/>
      </c>
      <c r="F8" s="185" t="str">
        <f>IF('June 2021'!$B$154=0,"",'June 2021'!$B$154)</f>
        <v/>
      </c>
      <c r="G8" s="185" t="str">
        <f>IF('June 2021'!$B$194=0,"",'June 2021'!$B$194)</f>
        <v/>
      </c>
      <c r="H8" s="185" t="str">
        <f>IF('June 2021'!$B$234=0,"",'June 2021'!$B$234)</f>
        <v/>
      </c>
    </row>
    <row r="9" spans="1:14" ht="20.100000000000001" customHeight="1" x14ac:dyDescent="0.2">
      <c r="A9" s="187">
        <v>7</v>
      </c>
      <c r="B9" s="188">
        <v>44378</v>
      </c>
      <c r="C9" s="185" t="str">
        <f>IF('July 2021'!$B$33=0,"",'July 2021'!$B$33)</f>
        <v/>
      </c>
      <c r="D9" s="185" t="str">
        <f>IF('July 2021'!$B$74=0,"",'July 2021'!$B$74)</f>
        <v/>
      </c>
      <c r="E9" s="185" t="str">
        <f>IF('July 2021'!$B$114=0,"",'July 2021'!$B$114)</f>
        <v/>
      </c>
      <c r="F9" s="185" t="str">
        <f>IF('July 2021'!$B$154=0,"",'July 2021'!$B$154)</f>
        <v/>
      </c>
      <c r="G9" s="185" t="str">
        <f>IF('July 2021'!$B$194=0,"",'July 2021'!$B$194)</f>
        <v/>
      </c>
      <c r="H9" s="185" t="str">
        <f>IF('July 2021'!$B$234=0,"",'July 2021'!$B$234)</f>
        <v/>
      </c>
    </row>
    <row r="10" spans="1:14" ht="20.100000000000001" customHeight="1" x14ac:dyDescent="0.2">
      <c r="A10" s="187">
        <v>8</v>
      </c>
      <c r="B10" s="188">
        <v>44409</v>
      </c>
      <c r="C10" s="185" t="str">
        <f>IF('August 2021'!$B$33=0,"",'August 2021'!$B$33)</f>
        <v/>
      </c>
      <c r="D10" s="185" t="str">
        <f>IF('August 2021'!$B$74=0,"",'August 2021'!$B$74)</f>
        <v/>
      </c>
      <c r="E10" s="185" t="str">
        <f>IF('August 2021'!$B$114=0,"",'August 2021'!$B$114)</f>
        <v/>
      </c>
      <c r="F10" s="185" t="str">
        <f>IF('August 2021'!$B$154=0,"",'August 2021'!$B$154)</f>
        <v/>
      </c>
      <c r="G10" s="185" t="str">
        <f>IF('August 2021'!$B$194=0,"",'August 2021'!$B$194)</f>
        <v/>
      </c>
      <c r="H10" s="185" t="str">
        <f>IF('August 2021'!$B$234=0,"",'August 2021'!$B$234)</f>
        <v/>
      </c>
    </row>
    <row r="11" spans="1:14" ht="20.100000000000001" customHeight="1" x14ac:dyDescent="0.2">
      <c r="A11" s="187">
        <v>9</v>
      </c>
      <c r="B11" s="188">
        <v>44440</v>
      </c>
      <c r="C11" s="185" t="str">
        <f>IF('September 2021'!$B$33=0,"",'September 2021'!$B$33)</f>
        <v/>
      </c>
      <c r="D11" s="185" t="str">
        <f>IF('September 2021'!$B$74=0,"",'September 2021'!$B$74)</f>
        <v/>
      </c>
      <c r="E11" s="185" t="str">
        <f>IF('September 2021'!$B$114=0,"",'September 2021'!$B$114)</f>
        <v/>
      </c>
      <c r="F11" s="185" t="str">
        <f>IF('September 2021'!$B$154=0,"",'September 2021'!$B$154)</f>
        <v/>
      </c>
      <c r="G11" s="185" t="str">
        <f>IF('September 2021'!$B$194=0,"",'September 2021'!$B$194)</f>
        <v/>
      </c>
      <c r="H11" s="185" t="str">
        <f>IF('September 2021'!$B$234=0,"",'September 2021'!$B$234)</f>
        <v/>
      </c>
    </row>
    <row r="12" spans="1:14" ht="20.100000000000001" customHeight="1" x14ac:dyDescent="0.2">
      <c r="A12" s="187">
        <v>10</v>
      </c>
      <c r="B12" s="188">
        <v>44470</v>
      </c>
      <c r="C12" s="185" t="str">
        <f>IF('October 2021'!$B$33=0,"",'October 2021'!$B$33)</f>
        <v/>
      </c>
      <c r="D12" s="185" t="str">
        <f>IF('October 2021'!$B$74=0,"",'October 2021'!$B$74)</f>
        <v/>
      </c>
      <c r="E12" s="185" t="str">
        <f>IF('October 2021'!$B$114=0,"",'October 2021'!$B$114)</f>
        <v/>
      </c>
      <c r="F12" s="185" t="str">
        <f>IF('October 2021'!$B$154=0,"",'October 2021'!$B$154)</f>
        <v/>
      </c>
      <c r="G12" s="185" t="str">
        <f>IF('October 2021'!$B$194=0,"",'October 2021'!$B$194)</f>
        <v/>
      </c>
      <c r="H12" s="185" t="str">
        <f>IF('October 2021'!$B$234=0,"",'October 2021'!$B$234)</f>
        <v/>
      </c>
    </row>
    <row r="13" spans="1:14" ht="20.100000000000001" customHeight="1" x14ac:dyDescent="0.2">
      <c r="A13" s="187">
        <v>11</v>
      </c>
      <c r="B13" s="188">
        <v>44501</v>
      </c>
      <c r="C13" s="185" t="str">
        <f>IF('November 2021'!$B$33=0,"",'November 2021'!$B$33)</f>
        <v/>
      </c>
      <c r="D13" s="185" t="str">
        <f>IF('November 2021'!$B$74=0,"",'November 2021'!$B$74)</f>
        <v/>
      </c>
      <c r="E13" s="185" t="str">
        <f>IF('November 2021'!$B$114=0,"",'November 2021'!$B$114)</f>
        <v/>
      </c>
      <c r="F13" s="185" t="str">
        <f>IF('November 2021'!$B$154=0,"",'November 2021'!$B$154)</f>
        <v/>
      </c>
      <c r="G13" s="185" t="str">
        <f>IF('November 2021'!$B$194=0,"",'November 2021'!$B$194)</f>
        <v/>
      </c>
      <c r="H13" s="185" t="str">
        <f>IF('November 2021'!$B$234=0,"",'November 2021'!$B$234)</f>
        <v/>
      </c>
    </row>
    <row r="14" spans="1:14" ht="20.100000000000001" customHeight="1" x14ac:dyDescent="0.2">
      <c r="A14" s="187">
        <v>12</v>
      </c>
      <c r="B14" s="188">
        <v>44531</v>
      </c>
      <c r="C14" s="185" t="str">
        <f>IF('December 2021 '!$B$33=0,"",'December 2021 '!$B$33)</f>
        <v/>
      </c>
      <c r="D14" s="185" t="str">
        <f>IF('December 2021 '!$B$74=0,"",'December 2021 '!$B$74)</f>
        <v/>
      </c>
      <c r="E14" s="185" t="str">
        <f>IF('December 2021 '!$B$114=0,"",'December 2021 '!$B$114)</f>
        <v/>
      </c>
      <c r="F14" s="185" t="str">
        <f>IF('December 2021 '!$B$154=0,"",'December 2021 '!$B$154)</f>
        <v/>
      </c>
      <c r="G14" s="185" t="str">
        <f>IF('December 2021 '!$B$194=0,"",'December 2021 '!$B$194)</f>
        <v/>
      </c>
      <c r="H14" s="185" t="str">
        <f>IF('December 2021 '!$B$234=0,"",'December 2021 '!$B$234)</f>
        <v/>
      </c>
    </row>
    <row r="15" spans="1:14" ht="20.100000000000001" customHeight="1" x14ac:dyDescent="0.2">
      <c r="B15" s="187" t="s">
        <v>156</v>
      </c>
      <c r="C15" s="189">
        <f>SUM(C3:C14)</f>
        <v>11.25</v>
      </c>
      <c r="D15" s="189">
        <f t="shared" ref="D15:H15" si="0">SUM(D3:D14)</f>
        <v>7.5</v>
      </c>
      <c r="E15" s="189">
        <f t="shared" si="0"/>
        <v>0</v>
      </c>
      <c r="F15" s="189">
        <f t="shared" si="0"/>
        <v>0</v>
      </c>
      <c r="G15" s="189">
        <f t="shared" si="0"/>
        <v>0</v>
      </c>
      <c r="H15" s="189">
        <f t="shared" si="0"/>
        <v>0</v>
      </c>
      <c r="I15" s="190">
        <f>C15+D15+E15+F15+G15+H15</f>
        <v>18.75</v>
      </c>
    </row>
    <row r="16" spans="1:14" ht="20.100000000000001" customHeight="1" x14ac:dyDescent="0.2">
      <c r="A16" s="187">
        <v>1</v>
      </c>
      <c r="B16" s="188">
        <v>44562</v>
      </c>
      <c r="C16" s="185" t="str">
        <f>IF('January 2022'!$B$33=0,"",'January 2022'!$B$33)</f>
        <v/>
      </c>
      <c r="D16" s="185" t="str">
        <f>IF('January 2022'!$B$74=0,"",'January 2022'!$B$74)</f>
        <v/>
      </c>
      <c r="E16" s="185"/>
      <c r="F16" s="185" t="str">
        <f>IF('January 2022'!$B$154=0,"",'January 2022'!$B$154)</f>
        <v/>
      </c>
      <c r="G16" s="185" t="str">
        <f>IF('January 2022'!$B$194=0,"",'January 2022'!$B$194)</f>
        <v/>
      </c>
      <c r="H16" s="185" t="str">
        <f>IF('January 2022'!$B$234=0,"",'January 2022'!$B$234)</f>
        <v/>
      </c>
    </row>
    <row r="17" spans="1:9" ht="20.100000000000001" customHeight="1" x14ac:dyDescent="0.2">
      <c r="A17" s="187">
        <v>2</v>
      </c>
      <c r="B17" s="188">
        <v>44593</v>
      </c>
      <c r="C17" s="185" t="str">
        <f>IF('February 2022'!$B$33=0,"",'February 2022'!$B$33)</f>
        <v/>
      </c>
      <c r="D17" s="185" t="str">
        <f>IF('February 2022'!$B$74=0,"",'February 2022'!$B$74)</f>
        <v/>
      </c>
      <c r="E17" s="185" t="str">
        <f>IF('February 2022'!$B$114=0,"",'February 2022'!$B$114)</f>
        <v/>
      </c>
      <c r="F17" s="185" t="str">
        <f>IF('February 2022'!$B$154=0,"",'February 2022'!$B$154)</f>
        <v/>
      </c>
      <c r="G17" s="185" t="str">
        <f>IF('February 2022'!$B$194=0,"",'February 2022'!$B$194)</f>
        <v/>
      </c>
      <c r="H17" s="185" t="str">
        <f>IF('February 2022'!$B$234=0,"",'February 2022'!$B$234)</f>
        <v/>
      </c>
    </row>
    <row r="18" spans="1:9" ht="20.100000000000001" customHeight="1" x14ac:dyDescent="0.2">
      <c r="A18" s="187">
        <v>3</v>
      </c>
      <c r="B18" s="188">
        <v>44621</v>
      </c>
      <c r="C18" s="185" t="str">
        <f>IF('March 2022'!$B$33=0,"",'March 2022'!$B$33)</f>
        <v/>
      </c>
      <c r="D18" s="185" t="str">
        <f>IF('March 2022'!$B$74=0,"",'March 2022'!$B$74)</f>
        <v/>
      </c>
      <c r="E18" s="185" t="str">
        <f>IF('March 2022'!$B$114=0,"",'March 2022'!$B$114)</f>
        <v/>
      </c>
      <c r="F18" s="185" t="str">
        <f>IF('March 2022'!$B$154=0,"",'March 2022'!$B$154)</f>
        <v/>
      </c>
      <c r="G18" s="185" t="str">
        <f>IF('March 2022'!$B$194=0,"",'March 2022'!$B$194)</f>
        <v/>
      </c>
      <c r="H18" s="185" t="str">
        <f>IF('March 2022'!$B$234=0,"",'March 2022'!$B$234)</f>
        <v/>
      </c>
    </row>
    <row r="19" spans="1:9" ht="20.100000000000001" customHeight="1" x14ac:dyDescent="0.2">
      <c r="A19" s="187">
        <v>4</v>
      </c>
      <c r="B19" s="188">
        <v>44652</v>
      </c>
      <c r="C19" s="185" t="str">
        <f>IF('April 2022'!$B$33=0,"",'April 2022'!$B$33)</f>
        <v/>
      </c>
      <c r="D19" s="185" t="str">
        <f>IF('April 2022'!$B$74=0,"",'April 2022'!$B$74)</f>
        <v/>
      </c>
      <c r="E19" s="185" t="str">
        <f>IF('April 2022'!$B$114=0,"",'April 2022'!$B$114)</f>
        <v/>
      </c>
      <c r="F19" s="185" t="str">
        <f>IF('April 2022'!$B$154=0,"",'April 2022'!$B$154)</f>
        <v/>
      </c>
      <c r="G19" s="185" t="str">
        <f>IF('April 2022'!$B$194=0,"",'April 2022'!$B$194)</f>
        <v/>
      </c>
      <c r="H19" s="185" t="str">
        <f>IF('April 2022'!$B$234=0,"",'April 2022'!$B$234)</f>
        <v/>
      </c>
    </row>
    <row r="20" spans="1:9" ht="20.100000000000001" customHeight="1" x14ac:dyDescent="0.2">
      <c r="A20" s="187">
        <v>5</v>
      </c>
      <c r="B20" s="188">
        <v>44682</v>
      </c>
      <c r="C20" s="185" t="str">
        <f>IF('May 2022'!$B$33=0,"",'May 2022'!$B$33)</f>
        <v/>
      </c>
      <c r="D20" s="185" t="str">
        <f>IF('May 2022'!$B$74=0,"",'May 2022'!$B$74)</f>
        <v/>
      </c>
      <c r="E20" s="185" t="str">
        <f>IF('May 2022'!$B$114=0,"",'May 2022'!$B$114)</f>
        <v/>
      </c>
      <c r="F20" s="185" t="str">
        <f>IF('May 2022'!$B$154=0,"",'May 2022'!$B$154)</f>
        <v/>
      </c>
      <c r="G20" s="185" t="str">
        <f>IF('May 2022'!$B$194=0,"",'May 2022'!$B$194)</f>
        <v/>
      </c>
      <c r="H20" s="185" t="str">
        <f>IF('May 2022'!$B$234=0,"",'May 2022'!$B$234)</f>
        <v/>
      </c>
    </row>
    <row r="21" spans="1:9" ht="20.100000000000001" customHeight="1" x14ac:dyDescent="0.2">
      <c r="A21" s="187">
        <v>6</v>
      </c>
      <c r="B21" s="188">
        <v>44713</v>
      </c>
      <c r="C21" s="185" t="str">
        <f>IF('June 2022'!$B$33=0,"",'June 2022'!$B$33)</f>
        <v/>
      </c>
      <c r="D21" s="185" t="str">
        <f>IF('June 2022'!$B$74=0,"",'June 2022'!$B$74)</f>
        <v/>
      </c>
      <c r="E21" s="185" t="str">
        <f>IF('June 2022'!$B$114=0,"",'June 2022'!$B$114)</f>
        <v/>
      </c>
      <c r="F21" s="185" t="str">
        <f>IF('June 2022'!$B$154=0,"",'June 2022'!$B$154)</f>
        <v/>
      </c>
      <c r="G21" s="185" t="str">
        <f>IF('June 2022'!$B$194=0,"",'June 2022'!$B$194)</f>
        <v/>
      </c>
      <c r="H21" s="185" t="str">
        <f>IF('June 2022'!$B$234=0,"",'June 2022'!$B$234)</f>
        <v/>
      </c>
    </row>
    <row r="22" spans="1:9" ht="20.100000000000001" customHeight="1" x14ac:dyDescent="0.2">
      <c r="A22" s="187">
        <v>7</v>
      </c>
      <c r="B22" s="188">
        <v>44743</v>
      </c>
      <c r="C22" s="185" t="str">
        <f>IF('July 2022'!$B$33=0,"",'July 2022'!$B$33)</f>
        <v/>
      </c>
      <c r="D22" s="185" t="str">
        <f>IF('July 2022'!$B$74=0,"",'July 2022'!$B$74)</f>
        <v/>
      </c>
      <c r="E22" s="185" t="str">
        <f>IF('July 2022'!$B$114=0,"",'July 2022'!$B$114)</f>
        <v/>
      </c>
      <c r="F22" s="185" t="str">
        <f>IF('July 2022'!$B$154=0,"",'July 2022'!$B$154)</f>
        <v/>
      </c>
      <c r="G22" s="185" t="str">
        <f>IF('July 2022'!$B$194=0,"",'July 2022'!$B$194)</f>
        <v/>
      </c>
      <c r="H22" s="185" t="str">
        <f>IF('July 2022'!$B$234=0,"",'July 2022'!$B$234)</f>
        <v/>
      </c>
    </row>
    <row r="23" spans="1:9" ht="20.100000000000001" customHeight="1" x14ac:dyDescent="0.2">
      <c r="A23" s="187">
        <v>8</v>
      </c>
      <c r="B23" s="188">
        <v>44774</v>
      </c>
      <c r="C23" s="185" t="str">
        <f>IF('August 2022'!$B$33=0,"",'August 2022'!$B$33)</f>
        <v/>
      </c>
      <c r="D23" s="185" t="str">
        <f>IF('August 2022'!$B$74=0,"",'August 2022'!$B$74)</f>
        <v/>
      </c>
      <c r="E23" s="185" t="str">
        <f>IF('August 2022'!$B$114=0,"",'August 2022'!$B$114)</f>
        <v/>
      </c>
      <c r="F23" s="185" t="str">
        <f>IF('August 2022'!$B$154=0,"",'August 2022'!$B$154)</f>
        <v/>
      </c>
      <c r="G23" s="185" t="str">
        <f>IF('August 2022'!$B$194=0,"",'August 2022'!$B$194)</f>
        <v/>
      </c>
      <c r="H23" s="185" t="str">
        <f>IF('August 2022'!$B$234=0,"",'August 2022'!$B$234)</f>
        <v/>
      </c>
    </row>
    <row r="24" spans="1:9" ht="20.100000000000001" customHeight="1" x14ac:dyDescent="0.2">
      <c r="A24" s="187">
        <v>9</v>
      </c>
      <c r="B24" s="188">
        <v>44805</v>
      </c>
      <c r="C24" s="185" t="str">
        <f>IF('September 2022'!$B$33=0,"",'September 2022'!$B$33)</f>
        <v/>
      </c>
      <c r="D24" s="185" t="str">
        <f>IF('September 2022'!$B$74=0,"",'September 2022'!$B$74)</f>
        <v/>
      </c>
      <c r="E24" s="185" t="str">
        <f>IF('September 2022'!$B$114=0,"",'September 2022'!$B$114)</f>
        <v/>
      </c>
      <c r="F24" s="185" t="str">
        <f>IF('September 2022'!$B$154=0,"",'September 2022'!$B$154)</f>
        <v/>
      </c>
      <c r="G24" s="185" t="str">
        <f>IF('September 2022'!$B$194=0,"",'September 2022'!$B$194)</f>
        <v/>
      </c>
      <c r="H24" s="185" t="str">
        <f>IF('September 2022'!$B$234=0,"",'September 2022'!$B$234)</f>
        <v/>
      </c>
    </row>
    <row r="25" spans="1:9" ht="20.100000000000001" customHeight="1" x14ac:dyDescent="0.2">
      <c r="A25" s="187">
        <v>10</v>
      </c>
      <c r="B25" s="188">
        <v>44835</v>
      </c>
      <c r="C25" s="185" t="str">
        <f>IF('October 2022'!$B$33=0,"",'October 2022'!$B$33)</f>
        <v/>
      </c>
      <c r="D25" s="185" t="str">
        <f>IF('October 2022'!$B$74=0,"",'October 2022'!$B$74)</f>
        <v/>
      </c>
      <c r="E25" s="185" t="str">
        <f>IF('October 2022'!$B$114=0,"",'October 2022'!$B$114)</f>
        <v/>
      </c>
      <c r="F25" s="185" t="str">
        <f>IF('October 2022'!$B$154=0,"",'October 2022'!$B$154)</f>
        <v/>
      </c>
      <c r="G25" s="185" t="str">
        <f>IF('October 2022'!$B$194=0,"",'October 2022'!$B$194)</f>
        <v/>
      </c>
      <c r="H25" s="185" t="str">
        <f>IF('October 2022'!$B$234=0,"",'October 2022'!$B$234)</f>
        <v/>
      </c>
    </row>
    <row r="26" spans="1:9" ht="20.100000000000001" customHeight="1" x14ac:dyDescent="0.2">
      <c r="A26" s="187">
        <v>11</v>
      </c>
      <c r="B26" s="188">
        <v>44866</v>
      </c>
      <c r="C26" s="185" t="str">
        <f>IF('November 2022'!$B$33=0,"",'November 2022'!$B$33)</f>
        <v/>
      </c>
      <c r="D26" s="185" t="str">
        <f>IF('November 2022'!$B$74=0,"",'November 2022'!$B$74)</f>
        <v/>
      </c>
      <c r="E26" s="185" t="str">
        <f>IF('November 2022'!$B$114=0,"",'November 2022'!$B$114)</f>
        <v/>
      </c>
      <c r="F26" s="185" t="str">
        <f>IF('November 2022'!$B$154=0,"",'November 2022'!$B$154)</f>
        <v/>
      </c>
      <c r="G26" s="185" t="str">
        <f>IF('November 2022'!$B$194=0,"",'November 2022'!$B$194)</f>
        <v/>
      </c>
      <c r="H26" s="185" t="str">
        <f>IF('November 2022'!$B$234=0,"",'November 2022'!$B$234)</f>
        <v/>
      </c>
    </row>
    <row r="27" spans="1:9" ht="20.100000000000001" customHeight="1" x14ac:dyDescent="0.2">
      <c r="A27" s="187">
        <v>12</v>
      </c>
      <c r="B27" s="188">
        <v>44896</v>
      </c>
      <c r="C27" s="185" t="str">
        <f>IF('December 2021 '!$B$33=0,"",'December 2021 '!$B$33)</f>
        <v/>
      </c>
      <c r="D27" s="185" t="str">
        <f>IF('December 2021 '!$B$74=0,"",'December 2021 '!$B$74)</f>
        <v/>
      </c>
      <c r="E27" s="185" t="str">
        <f>IF('December 2021 '!$B$114=0,"",'December 2021 '!$B$114)</f>
        <v/>
      </c>
      <c r="F27" s="185" t="str">
        <f>IF('December 2021 '!$B$154=0,"",'December 2021 '!$B$154)</f>
        <v/>
      </c>
      <c r="G27" s="185" t="str">
        <f>IF('December 2021 '!$B$194=0,"",'December 2021 '!$B$194)</f>
        <v/>
      </c>
      <c r="H27" s="185" t="str">
        <f>IF('December 2021 '!$B$234=0,"",'December 2021 '!$B$234)</f>
        <v/>
      </c>
    </row>
    <row r="28" spans="1:9" ht="20.100000000000001" customHeight="1" x14ac:dyDescent="0.2">
      <c r="B28" s="187" t="s">
        <v>178</v>
      </c>
      <c r="C28" s="189">
        <f>SUM(C16:C27)</f>
        <v>0</v>
      </c>
      <c r="D28" s="189">
        <f t="shared" ref="D28:H28" si="1">SUM(D16:D27)</f>
        <v>0</v>
      </c>
      <c r="E28" s="189">
        <f t="shared" si="1"/>
        <v>0</v>
      </c>
      <c r="F28" s="189">
        <f t="shared" si="1"/>
        <v>0</v>
      </c>
      <c r="G28" s="189">
        <f t="shared" si="1"/>
        <v>0</v>
      </c>
      <c r="H28" s="189">
        <f t="shared" si="1"/>
        <v>0</v>
      </c>
      <c r="I28" s="190">
        <f>SUM(C28:H28)</f>
        <v>0</v>
      </c>
    </row>
    <row r="29" spans="1:9" ht="20.100000000000001" customHeight="1" x14ac:dyDescent="0.2">
      <c r="A29" s="187">
        <v>1</v>
      </c>
      <c r="B29" s="188">
        <v>44927</v>
      </c>
      <c r="C29" s="185" t="str">
        <f>IF('January 2023'!$B$33=0,"",'January 2023'!$B$33)</f>
        <v/>
      </c>
      <c r="D29" s="185" t="str">
        <f>IF('January 2023'!$B$74=0,"",'January 2023'!$B$74)</f>
        <v/>
      </c>
      <c r="E29" s="185" t="str">
        <f>IF('January 2023'!$B$114=0,"",'January 2023'!$B$114)</f>
        <v/>
      </c>
      <c r="F29" s="185" t="str">
        <f>IF('January 2023'!$B$154=0,"",'January 2023'!$B$154)</f>
        <v/>
      </c>
      <c r="G29" s="185" t="str">
        <f>IF('January 2023'!$B$194=0,"",'January 2023'!$B$194)</f>
        <v/>
      </c>
      <c r="H29" s="185" t="str">
        <f>IF('January 2023'!$B$234=0,"",'January 2023'!$B$234)</f>
        <v/>
      </c>
    </row>
    <row r="30" spans="1:9" ht="20.100000000000001" customHeight="1" x14ac:dyDescent="0.2">
      <c r="A30" s="187">
        <v>2</v>
      </c>
      <c r="B30" s="188">
        <v>44958</v>
      </c>
      <c r="C30" s="185" t="str">
        <f>IF('February 2023'!$B$33=0,"",'February 2023'!$B$33)</f>
        <v/>
      </c>
      <c r="D30" s="185" t="str">
        <f>IF('February 2023'!$B$74=0,"",'February 2023'!$B$74)</f>
        <v/>
      </c>
      <c r="E30" s="185" t="str">
        <f>IF('February 2023'!$B$114=0,"",'February 2023'!$B$114)</f>
        <v/>
      </c>
      <c r="F30" s="185" t="str">
        <f>IF('February 2023'!$B$154=0,"",'February 2023'!$B$154)</f>
        <v/>
      </c>
      <c r="G30" s="185" t="str">
        <f>IF('February 2023'!$B$194=0,"",'February 2023'!$B$194)</f>
        <v/>
      </c>
      <c r="H30" s="185" t="str">
        <f>IF('February 2023'!$B$234=0,"",'February 2023'!$B$234)</f>
        <v/>
      </c>
    </row>
    <row r="31" spans="1:9" ht="20.100000000000001" customHeight="1" x14ac:dyDescent="0.2">
      <c r="A31" s="187">
        <v>3</v>
      </c>
      <c r="B31" s="188">
        <v>44986</v>
      </c>
      <c r="C31" s="185" t="str">
        <f>IF('March 2023'!$B$33=0,"",'March 2023'!$B$33)</f>
        <v/>
      </c>
      <c r="D31" s="185" t="str">
        <f>IF('March 2023'!$B$74=0,"",'March 2023'!$B$74)</f>
        <v/>
      </c>
      <c r="E31" s="185" t="str">
        <f>IF('March 2023'!$B$114=0,"",'March 2023'!$B$114)</f>
        <v/>
      </c>
      <c r="F31" s="185" t="str">
        <f>IF('March 2023'!$B$154=0,"",'March 2023'!$B$154)</f>
        <v/>
      </c>
      <c r="G31" s="185" t="str">
        <f>IF('March 2023'!$B$194=0,"",'March 2023'!$B$194)</f>
        <v/>
      </c>
      <c r="H31" s="185" t="str">
        <f>IF('March 2023'!$B$234=0,"",'March 2023'!$B$234)</f>
        <v/>
      </c>
    </row>
    <row r="32" spans="1:9" ht="20.100000000000001" customHeight="1" x14ac:dyDescent="0.2">
      <c r="A32" s="187">
        <v>4</v>
      </c>
      <c r="B32" s="188">
        <v>45017</v>
      </c>
      <c r="C32" s="185" t="str">
        <f>+IF('April 2022'!$B$33=0,"",'April 2022'!$B$33)</f>
        <v/>
      </c>
      <c r="D32" s="185" t="str">
        <f>IF('April 2023'!$B$74=0,"",'April 2023'!$B$74)</f>
        <v/>
      </c>
      <c r="E32" s="185" t="str">
        <f>IF('April 2023'!$B$114=0,"",'April 2023'!$B$114)</f>
        <v/>
      </c>
      <c r="F32" s="185" t="str">
        <f>IF('April 2023'!$B$154=0,"",'April 2023'!$B$154)</f>
        <v/>
      </c>
      <c r="G32" s="185" t="str">
        <f>IF('April 2023'!$B$194=0,"",'April 2023'!$B$194)</f>
        <v/>
      </c>
      <c r="H32" s="185" t="str">
        <f>IF('April 2023'!$B$234=0,"",'April 2023'!$B$234)</f>
        <v/>
      </c>
    </row>
    <row r="33" spans="1:9" ht="20.100000000000001" customHeight="1" x14ac:dyDescent="0.2">
      <c r="A33" s="187">
        <v>5</v>
      </c>
      <c r="B33" s="188">
        <v>45047</v>
      </c>
      <c r="C33" s="185" t="str">
        <f>IF('May 2023'!$B$33=0,"",'May 2023'!$B$33)</f>
        <v/>
      </c>
      <c r="D33" s="185" t="str">
        <f>IF('May 2023'!$B$74=0,"",'May 2023'!$B$74)</f>
        <v/>
      </c>
      <c r="E33" s="185" t="str">
        <f>IF('May 2023'!$B$114=0,"",'May 2023'!$B$114)</f>
        <v/>
      </c>
      <c r="F33" s="185" t="str">
        <f>IF('May 2023'!$B$154=0,"",'May 2023'!$B$154)</f>
        <v/>
      </c>
      <c r="G33" s="185" t="str">
        <f>IF('May 2023'!$B$194=0,"",'May 2023'!$B$194)</f>
        <v/>
      </c>
      <c r="H33" s="185" t="str">
        <f>IF('May 2023'!$B$234=0,"",'May 2023'!$B$234)</f>
        <v/>
      </c>
    </row>
    <row r="34" spans="1:9" ht="20.100000000000001" customHeight="1" x14ac:dyDescent="0.2">
      <c r="A34" s="187">
        <v>6</v>
      </c>
      <c r="B34" s="188">
        <v>45078</v>
      </c>
      <c r="C34" s="185" t="str">
        <f>IF('June 2023'!$B$33=0,"",'June 2023'!$B$33)</f>
        <v/>
      </c>
      <c r="D34" s="185" t="str">
        <f>IF('June 2023'!$B$74=0,"",'June 2023'!$B$74)</f>
        <v/>
      </c>
      <c r="E34" s="185" t="str">
        <f>IF('June 2023'!$B$114=0,"",'June 2023'!$B$114)</f>
        <v/>
      </c>
      <c r="F34" s="185" t="str">
        <f>IF('June 2023'!$B$154=0,"",'June 2023'!$B$154)</f>
        <v/>
      </c>
      <c r="G34" s="185" t="str">
        <f>IF('June 2023'!$B$194=0,"",'June 2023'!$B$194)</f>
        <v/>
      </c>
      <c r="H34" s="185" t="str">
        <f>IF('June 2023'!$B$234=0,"",'June 2023'!$B$234)</f>
        <v/>
      </c>
    </row>
    <row r="35" spans="1:9" ht="20.100000000000001" customHeight="1" x14ac:dyDescent="0.2">
      <c r="A35" s="187">
        <v>7</v>
      </c>
      <c r="B35" s="188">
        <v>45108</v>
      </c>
      <c r="C35" s="185" t="str">
        <f>IF('July 2023'!$B$33=0,"",'July 2023'!$B$33)</f>
        <v/>
      </c>
      <c r="D35" s="185" t="str">
        <f>IF('July 2023'!$B$74=0,"",'July 2023'!$B$74)</f>
        <v/>
      </c>
      <c r="E35" s="185" t="str">
        <f>IF('July 2023'!$B$114=0,"",'July 2023'!$B$114)</f>
        <v/>
      </c>
      <c r="F35" s="185" t="str">
        <f>IF('July 2023'!$B$154=0,"",'July 2023'!$B$154)</f>
        <v/>
      </c>
      <c r="G35" s="185" t="str">
        <f>IF('July 2023'!$B$194=0,"",'July 2023'!$B$194)</f>
        <v/>
      </c>
      <c r="H35" s="185" t="str">
        <f>IF('July 2023'!$B$234=0,"",'July 2023'!$B$234)</f>
        <v/>
      </c>
    </row>
    <row r="36" spans="1:9" ht="20.100000000000001" customHeight="1" x14ac:dyDescent="0.2">
      <c r="B36" s="187" t="s">
        <v>176</v>
      </c>
      <c r="C36" s="189">
        <f t="shared" ref="C36:H36" si="2">SUM(C29:C35)</f>
        <v>0</v>
      </c>
      <c r="D36" s="189">
        <f t="shared" si="2"/>
        <v>0</v>
      </c>
      <c r="E36" s="189">
        <f t="shared" si="2"/>
        <v>0</v>
      </c>
      <c r="F36" s="189">
        <f t="shared" si="2"/>
        <v>0</v>
      </c>
      <c r="G36" s="189">
        <f t="shared" si="2"/>
        <v>0</v>
      </c>
      <c r="H36" s="189">
        <f t="shared" si="2"/>
        <v>0</v>
      </c>
      <c r="I36" s="190">
        <f>SUM(C36:H36)</f>
        <v>0</v>
      </c>
    </row>
    <row r="37" spans="1:9" ht="20.100000000000001" customHeight="1" x14ac:dyDescent="0.2">
      <c r="A37" s="165"/>
      <c r="B37" s="191" t="s">
        <v>180</v>
      </c>
      <c r="C37" s="192">
        <f>+C36+C28+C15</f>
        <v>11.25</v>
      </c>
      <c r="D37" s="192">
        <f t="shared" ref="D37:H37" si="3">+D36+D28+D15</f>
        <v>7.5</v>
      </c>
      <c r="E37" s="192">
        <f t="shared" si="3"/>
        <v>0</v>
      </c>
      <c r="F37" s="192">
        <f t="shared" si="3"/>
        <v>0</v>
      </c>
      <c r="G37" s="192">
        <f t="shared" si="3"/>
        <v>0</v>
      </c>
      <c r="H37" s="192">
        <f t="shared" si="3"/>
        <v>0</v>
      </c>
      <c r="I37" s="190">
        <f>SUM(C37:H37)</f>
        <v>18.75</v>
      </c>
    </row>
    <row r="38" spans="1:9" s="165" customFormat="1" x14ac:dyDescent="0.2">
      <c r="A38" s="163"/>
      <c r="B38" s="163"/>
      <c r="C38" s="164"/>
      <c r="D38" s="164"/>
      <c r="E38" s="164"/>
      <c r="F38" s="164"/>
      <c r="G38" s="164"/>
      <c r="H38" s="164"/>
    </row>
    <row r="39" spans="1:9" ht="25.5" x14ac:dyDescent="0.2">
      <c r="B39" s="166" t="s">
        <v>51</v>
      </c>
      <c r="C39" s="167">
        <v>45</v>
      </c>
      <c r="D39" s="167">
        <v>20</v>
      </c>
      <c r="E39" s="167">
        <v>25</v>
      </c>
      <c r="F39" s="167">
        <v>410</v>
      </c>
      <c r="G39" s="167">
        <v>410</v>
      </c>
      <c r="H39" s="167">
        <v>450</v>
      </c>
      <c r="I39" s="193">
        <f>SUM(C39:H39)</f>
        <v>1360</v>
      </c>
    </row>
    <row r="40" spans="1:9" ht="20.100000000000001" customHeight="1" x14ac:dyDescent="0.2">
      <c r="B40" s="179">
        <v>44197</v>
      </c>
      <c r="C40" s="182">
        <f>+IFERROR(C3/C$39,"")</f>
        <v>0.25</v>
      </c>
      <c r="D40" s="182">
        <f t="shared" ref="D40:H40" si="4">+IFERROR(D3/D$39,"")</f>
        <v>0.375</v>
      </c>
      <c r="E40" s="182" t="str">
        <f t="shared" si="4"/>
        <v/>
      </c>
      <c r="F40" s="182" t="str">
        <f t="shared" si="4"/>
        <v/>
      </c>
      <c r="G40" s="182" t="str">
        <f t="shared" si="4"/>
        <v/>
      </c>
      <c r="H40" s="182" t="str">
        <f t="shared" si="4"/>
        <v/>
      </c>
    </row>
    <row r="41" spans="1:9" ht="20.100000000000001" customHeight="1" x14ac:dyDescent="0.2">
      <c r="B41" s="179">
        <v>44228</v>
      </c>
      <c r="C41" s="182" t="str">
        <f t="shared" ref="C41:H41" si="5">+IFERROR(C4/C$39,"")</f>
        <v/>
      </c>
      <c r="D41" s="182" t="str">
        <f t="shared" si="5"/>
        <v/>
      </c>
      <c r="E41" s="182" t="str">
        <f t="shared" si="5"/>
        <v/>
      </c>
      <c r="F41" s="182" t="str">
        <f t="shared" si="5"/>
        <v/>
      </c>
      <c r="G41" s="182" t="str">
        <f t="shared" si="5"/>
        <v/>
      </c>
      <c r="H41" s="182" t="str">
        <f t="shared" si="5"/>
        <v/>
      </c>
    </row>
    <row r="42" spans="1:9" ht="20.100000000000001" customHeight="1" x14ac:dyDescent="0.2">
      <c r="B42" s="179">
        <v>44256</v>
      </c>
      <c r="C42" s="182" t="str">
        <f t="shared" ref="C42:H42" si="6">+IFERROR(C5/C$39,"")</f>
        <v/>
      </c>
      <c r="D42" s="182" t="str">
        <f t="shared" si="6"/>
        <v/>
      </c>
      <c r="E42" s="182" t="str">
        <f t="shared" si="6"/>
        <v/>
      </c>
      <c r="F42" s="182" t="str">
        <f t="shared" si="6"/>
        <v/>
      </c>
      <c r="G42" s="182" t="str">
        <f t="shared" si="6"/>
        <v/>
      </c>
      <c r="H42" s="182" t="str">
        <f t="shared" si="6"/>
        <v/>
      </c>
    </row>
    <row r="43" spans="1:9" ht="20.100000000000001" customHeight="1" x14ac:dyDescent="0.2">
      <c r="B43" s="179">
        <v>44287</v>
      </c>
      <c r="C43" s="182" t="str">
        <f t="shared" ref="C43:H43" si="7">+IFERROR(C6/C$39,"")</f>
        <v/>
      </c>
      <c r="D43" s="182" t="str">
        <f t="shared" si="7"/>
        <v/>
      </c>
      <c r="E43" s="182" t="str">
        <f t="shared" si="7"/>
        <v/>
      </c>
      <c r="F43" s="182" t="str">
        <f t="shared" si="7"/>
        <v/>
      </c>
      <c r="G43" s="182" t="str">
        <f t="shared" si="7"/>
        <v/>
      </c>
      <c r="H43" s="182" t="str">
        <f t="shared" si="7"/>
        <v/>
      </c>
    </row>
    <row r="44" spans="1:9" ht="20.100000000000001" customHeight="1" x14ac:dyDescent="0.2">
      <c r="B44" s="179">
        <v>44317</v>
      </c>
      <c r="C44" s="182">
        <f t="shared" ref="C44:H44" si="8">+IFERROR(C7/C$39,"")</f>
        <v>0</v>
      </c>
      <c r="D44" s="182" t="str">
        <f t="shared" si="8"/>
        <v/>
      </c>
      <c r="E44" s="182" t="str">
        <f t="shared" si="8"/>
        <v/>
      </c>
      <c r="F44" s="182" t="str">
        <f t="shared" si="8"/>
        <v/>
      </c>
      <c r="G44" s="182" t="str">
        <f t="shared" si="8"/>
        <v/>
      </c>
      <c r="H44" s="182" t="str">
        <f t="shared" si="8"/>
        <v/>
      </c>
    </row>
    <row r="45" spans="1:9" ht="20.100000000000001" customHeight="1" x14ac:dyDescent="0.2">
      <c r="B45" s="179">
        <v>44348</v>
      </c>
      <c r="C45" s="182" t="str">
        <f t="shared" ref="C45:H45" si="9">+IFERROR(C8/C$39,"")</f>
        <v/>
      </c>
      <c r="D45" s="182" t="str">
        <f t="shared" si="9"/>
        <v/>
      </c>
      <c r="E45" s="182" t="str">
        <f t="shared" si="9"/>
        <v/>
      </c>
      <c r="F45" s="182" t="str">
        <f t="shared" si="9"/>
        <v/>
      </c>
      <c r="G45" s="182" t="str">
        <f t="shared" si="9"/>
        <v/>
      </c>
      <c r="H45" s="182" t="str">
        <f t="shared" si="9"/>
        <v/>
      </c>
    </row>
    <row r="46" spans="1:9" ht="20.100000000000001" customHeight="1" x14ac:dyDescent="0.2">
      <c r="B46" s="179">
        <v>44378</v>
      </c>
      <c r="C46" s="182" t="str">
        <f t="shared" ref="C46:H46" si="10">+IFERROR(C9/C$39,"")</f>
        <v/>
      </c>
      <c r="D46" s="182" t="str">
        <f t="shared" si="10"/>
        <v/>
      </c>
      <c r="E46" s="182" t="str">
        <f t="shared" si="10"/>
        <v/>
      </c>
      <c r="F46" s="182" t="str">
        <f t="shared" si="10"/>
        <v/>
      </c>
      <c r="G46" s="182" t="str">
        <f t="shared" si="10"/>
        <v/>
      </c>
      <c r="H46" s="182" t="str">
        <f t="shared" si="10"/>
        <v/>
      </c>
    </row>
    <row r="47" spans="1:9" ht="20.100000000000001" customHeight="1" x14ac:dyDescent="0.2">
      <c r="B47" s="179">
        <v>44409</v>
      </c>
      <c r="C47" s="182" t="str">
        <f t="shared" ref="C47:H47" si="11">+IFERROR(C10/C$39,"")</f>
        <v/>
      </c>
      <c r="D47" s="182" t="str">
        <f t="shared" si="11"/>
        <v/>
      </c>
      <c r="E47" s="182" t="str">
        <f t="shared" si="11"/>
        <v/>
      </c>
      <c r="F47" s="182" t="str">
        <f t="shared" si="11"/>
        <v/>
      </c>
      <c r="G47" s="182" t="str">
        <f t="shared" si="11"/>
        <v/>
      </c>
      <c r="H47" s="182" t="str">
        <f t="shared" si="11"/>
        <v/>
      </c>
    </row>
    <row r="48" spans="1:9" ht="20.100000000000001" customHeight="1" x14ac:dyDescent="0.2">
      <c r="B48" s="179">
        <v>44440</v>
      </c>
      <c r="C48" s="182" t="str">
        <f t="shared" ref="C48:H48" si="12">+IFERROR(C11/C$39,"")</f>
        <v/>
      </c>
      <c r="D48" s="182" t="str">
        <f t="shared" si="12"/>
        <v/>
      </c>
      <c r="E48" s="182" t="str">
        <f t="shared" si="12"/>
        <v/>
      </c>
      <c r="F48" s="182" t="str">
        <f t="shared" si="12"/>
        <v/>
      </c>
      <c r="G48" s="182" t="str">
        <f t="shared" si="12"/>
        <v/>
      </c>
      <c r="H48" s="182" t="str">
        <f t="shared" si="12"/>
        <v/>
      </c>
    </row>
    <row r="49" spans="2:8" ht="20.100000000000001" customHeight="1" x14ac:dyDescent="0.2">
      <c r="B49" s="179">
        <v>44470</v>
      </c>
      <c r="C49" s="182" t="str">
        <f t="shared" ref="C49:H49" si="13">+IFERROR(C12/C$39,"")</f>
        <v/>
      </c>
      <c r="D49" s="182" t="str">
        <f t="shared" si="13"/>
        <v/>
      </c>
      <c r="E49" s="182" t="str">
        <f t="shared" si="13"/>
        <v/>
      </c>
      <c r="F49" s="182" t="str">
        <f t="shared" si="13"/>
        <v/>
      </c>
      <c r="G49" s="182" t="str">
        <f t="shared" si="13"/>
        <v/>
      </c>
      <c r="H49" s="182" t="str">
        <f t="shared" si="13"/>
        <v/>
      </c>
    </row>
    <row r="50" spans="2:8" ht="20.100000000000001" customHeight="1" x14ac:dyDescent="0.2">
      <c r="B50" s="179">
        <v>44501</v>
      </c>
      <c r="C50" s="182" t="str">
        <f t="shared" ref="C50:H50" si="14">+IFERROR(C13/C$39,"")</f>
        <v/>
      </c>
      <c r="D50" s="182" t="str">
        <f t="shared" si="14"/>
        <v/>
      </c>
      <c r="E50" s="182" t="str">
        <f t="shared" si="14"/>
        <v/>
      </c>
      <c r="F50" s="182" t="str">
        <f t="shared" si="14"/>
        <v/>
      </c>
      <c r="G50" s="182" t="str">
        <f t="shared" si="14"/>
        <v/>
      </c>
      <c r="H50" s="182" t="str">
        <f t="shared" si="14"/>
        <v/>
      </c>
    </row>
    <row r="51" spans="2:8" ht="20.100000000000001" customHeight="1" thickBot="1" x14ac:dyDescent="0.25">
      <c r="B51" s="181">
        <v>44531</v>
      </c>
      <c r="C51" s="182" t="str">
        <f t="shared" ref="C51:H51" si="15">+IFERROR(C14/C$39,"")</f>
        <v/>
      </c>
      <c r="D51" s="182" t="str">
        <f t="shared" si="15"/>
        <v/>
      </c>
      <c r="E51" s="182" t="str">
        <f t="shared" si="15"/>
        <v/>
      </c>
      <c r="F51" s="182" t="str">
        <f t="shared" si="15"/>
        <v/>
      </c>
      <c r="G51" s="182" t="str">
        <f t="shared" si="15"/>
        <v/>
      </c>
      <c r="H51" s="182" t="str">
        <f t="shared" si="15"/>
        <v/>
      </c>
    </row>
    <row r="52" spans="2:8" ht="15" x14ac:dyDescent="0.2">
      <c r="B52" s="179">
        <v>44562</v>
      </c>
      <c r="C52" s="182" t="str">
        <f>+IFERROR(C16/C$39,"")</f>
        <v/>
      </c>
      <c r="D52" s="182" t="str">
        <f t="shared" ref="D52:H52" si="16">+IFERROR(D16/D$39,"")</f>
        <v/>
      </c>
      <c r="E52" s="182">
        <f t="shared" si="16"/>
        <v>0</v>
      </c>
      <c r="F52" s="182" t="str">
        <f t="shared" si="16"/>
        <v/>
      </c>
      <c r="G52" s="182" t="str">
        <f t="shared" si="16"/>
        <v/>
      </c>
      <c r="H52" s="182" t="str">
        <f t="shared" si="16"/>
        <v/>
      </c>
    </row>
    <row r="53" spans="2:8" ht="15" x14ac:dyDescent="0.2">
      <c r="B53" s="179">
        <v>44593</v>
      </c>
      <c r="C53" s="182" t="str">
        <f t="shared" ref="C53:H53" si="17">+IFERROR(C17/C$39,"")</f>
        <v/>
      </c>
      <c r="D53" s="182" t="str">
        <f t="shared" si="17"/>
        <v/>
      </c>
      <c r="E53" s="182" t="str">
        <f t="shared" si="17"/>
        <v/>
      </c>
      <c r="F53" s="182" t="str">
        <f t="shared" si="17"/>
        <v/>
      </c>
      <c r="G53" s="182" t="str">
        <f t="shared" si="17"/>
        <v/>
      </c>
      <c r="H53" s="182" t="str">
        <f t="shared" si="17"/>
        <v/>
      </c>
    </row>
    <row r="54" spans="2:8" ht="15" x14ac:dyDescent="0.2">
      <c r="B54" s="179">
        <v>44621</v>
      </c>
      <c r="C54" s="182" t="str">
        <f t="shared" ref="C54:H54" si="18">+IFERROR(C18/C$39,"")</f>
        <v/>
      </c>
      <c r="D54" s="182" t="str">
        <f t="shared" si="18"/>
        <v/>
      </c>
      <c r="E54" s="182" t="str">
        <f t="shared" si="18"/>
        <v/>
      </c>
      <c r="F54" s="182" t="str">
        <f t="shared" si="18"/>
        <v/>
      </c>
      <c r="G54" s="182" t="str">
        <f t="shared" si="18"/>
        <v/>
      </c>
      <c r="H54" s="182" t="str">
        <f t="shared" si="18"/>
        <v/>
      </c>
    </row>
    <row r="55" spans="2:8" ht="15" x14ac:dyDescent="0.2">
      <c r="B55" s="179">
        <v>44652</v>
      </c>
      <c r="C55" s="182" t="str">
        <f t="shared" ref="C55:H55" si="19">+IFERROR(C19/C$39,"")</f>
        <v/>
      </c>
      <c r="D55" s="182" t="str">
        <f t="shared" si="19"/>
        <v/>
      </c>
      <c r="E55" s="182" t="str">
        <f t="shared" si="19"/>
        <v/>
      </c>
      <c r="F55" s="182" t="str">
        <f t="shared" si="19"/>
        <v/>
      </c>
      <c r="G55" s="182" t="str">
        <f t="shared" si="19"/>
        <v/>
      </c>
      <c r="H55" s="182" t="str">
        <f t="shared" si="19"/>
        <v/>
      </c>
    </row>
    <row r="56" spans="2:8" ht="15" x14ac:dyDescent="0.2">
      <c r="B56" s="179">
        <v>44682</v>
      </c>
      <c r="C56" s="182" t="str">
        <f t="shared" ref="C56:H56" si="20">+IFERROR(C20/C$39,"")</f>
        <v/>
      </c>
      <c r="D56" s="182" t="str">
        <f t="shared" si="20"/>
        <v/>
      </c>
      <c r="E56" s="182" t="str">
        <f t="shared" si="20"/>
        <v/>
      </c>
      <c r="F56" s="182" t="str">
        <f t="shared" si="20"/>
        <v/>
      </c>
      <c r="G56" s="182" t="str">
        <f t="shared" si="20"/>
        <v/>
      </c>
      <c r="H56" s="182" t="str">
        <f t="shared" si="20"/>
        <v/>
      </c>
    </row>
    <row r="57" spans="2:8" ht="15" x14ac:dyDescent="0.2">
      <c r="B57" s="179">
        <v>44713</v>
      </c>
      <c r="C57" s="182" t="str">
        <f t="shared" ref="C57:H57" si="21">+IFERROR(C21/C$39,"")</f>
        <v/>
      </c>
      <c r="D57" s="182" t="str">
        <f t="shared" si="21"/>
        <v/>
      </c>
      <c r="E57" s="182" t="str">
        <f t="shared" si="21"/>
        <v/>
      </c>
      <c r="F57" s="182" t="str">
        <f t="shared" si="21"/>
        <v/>
      </c>
      <c r="G57" s="182" t="str">
        <f t="shared" si="21"/>
        <v/>
      </c>
      <c r="H57" s="182" t="str">
        <f t="shared" si="21"/>
        <v/>
      </c>
    </row>
    <row r="58" spans="2:8" ht="15" x14ac:dyDescent="0.2">
      <c r="B58" s="179">
        <v>44743</v>
      </c>
      <c r="C58" s="182" t="str">
        <f t="shared" ref="C58:H58" si="22">+IFERROR(C22/C$39,"")</f>
        <v/>
      </c>
      <c r="D58" s="182" t="str">
        <f t="shared" si="22"/>
        <v/>
      </c>
      <c r="E58" s="182" t="str">
        <f t="shared" si="22"/>
        <v/>
      </c>
      <c r="F58" s="182" t="str">
        <f t="shared" si="22"/>
        <v/>
      </c>
      <c r="G58" s="182" t="str">
        <f t="shared" si="22"/>
        <v/>
      </c>
      <c r="H58" s="182" t="str">
        <f t="shared" si="22"/>
        <v/>
      </c>
    </row>
    <row r="59" spans="2:8" ht="15" x14ac:dyDescent="0.2">
      <c r="B59" s="179">
        <v>44774</v>
      </c>
      <c r="C59" s="182" t="str">
        <f t="shared" ref="C59:H59" si="23">+IFERROR(C23/C$39,"")</f>
        <v/>
      </c>
      <c r="D59" s="182" t="str">
        <f t="shared" si="23"/>
        <v/>
      </c>
      <c r="E59" s="182" t="str">
        <f t="shared" si="23"/>
        <v/>
      </c>
      <c r="F59" s="182" t="str">
        <f t="shared" si="23"/>
        <v/>
      </c>
      <c r="G59" s="182" t="str">
        <f t="shared" si="23"/>
        <v/>
      </c>
      <c r="H59" s="182" t="str">
        <f t="shared" si="23"/>
        <v/>
      </c>
    </row>
    <row r="60" spans="2:8" ht="15" x14ac:dyDescent="0.2">
      <c r="B60" s="179">
        <v>44805</v>
      </c>
      <c r="C60" s="182" t="str">
        <f t="shared" ref="C60:H60" si="24">+IFERROR(C24/C$39,"")</f>
        <v/>
      </c>
      <c r="D60" s="182" t="str">
        <f t="shared" si="24"/>
        <v/>
      </c>
      <c r="E60" s="182" t="str">
        <f t="shared" si="24"/>
        <v/>
      </c>
      <c r="F60" s="182" t="str">
        <f t="shared" si="24"/>
        <v/>
      </c>
      <c r="G60" s="182" t="str">
        <f t="shared" si="24"/>
        <v/>
      </c>
      <c r="H60" s="182" t="str">
        <f t="shared" si="24"/>
        <v/>
      </c>
    </row>
    <row r="61" spans="2:8" ht="15" x14ac:dyDescent="0.2">
      <c r="B61" s="179">
        <v>44835</v>
      </c>
      <c r="C61" s="182" t="str">
        <f t="shared" ref="C61:H61" si="25">+IFERROR(C25/C$39,"")</f>
        <v/>
      </c>
      <c r="D61" s="182" t="str">
        <f t="shared" si="25"/>
        <v/>
      </c>
      <c r="E61" s="182" t="str">
        <f t="shared" si="25"/>
        <v/>
      </c>
      <c r="F61" s="182" t="str">
        <f t="shared" si="25"/>
        <v/>
      </c>
      <c r="G61" s="182" t="str">
        <f t="shared" si="25"/>
        <v/>
      </c>
      <c r="H61" s="182" t="str">
        <f t="shared" si="25"/>
        <v/>
      </c>
    </row>
    <row r="62" spans="2:8" ht="15" x14ac:dyDescent="0.2">
      <c r="B62" s="179">
        <v>44866</v>
      </c>
      <c r="C62" s="182" t="str">
        <f t="shared" ref="C62:H62" si="26">+IFERROR(C26/C$39,"")</f>
        <v/>
      </c>
      <c r="D62" s="182" t="str">
        <f t="shared" si="26"/>
        <v/>
      </c>
      <c r="E62" s="182" t="str">
        <f t="shared" si="26"/>
        <v/>
      </c>
      <c r="F62" s="182" t="str">
        <f t="shared" si="26"/>
        <v/>
      </c>
      <c r="G62" s="182" t="str">
        <f t="shared" si="26"/>
        <v/>
      </c>
      <c r="H62" s="182" t="str">
        <f t="shared" si="26"/>
        <v/>
      </c>
    </row>
    <row r="63" spans="2:8" ht="15" x14ac:dyDescent="0.2">
      <c r="B63" s="179">
        <v>44896</v>
      </c>
      <c r="C63" s="182" t="str">
        <f t="shared" ref="C63:H63" si="27">+IFERROR(C27/C$39,"")</f>
        <v/>
      </c>
      <c r="D63" s="182" t="str">
        <f t="shared" si="27"/>
        <v/>
      </c>
      <c r="E63" s="182" t="str">
        <f t="shared" si="27"/>
        <v/>
      </c>
      <c r="F63" s="182" t="str">
        <f t="shared" si="27"/>
        <v/>
      </c>
      <c r="G63" s="182" t="str">
        <f t="shared" si="27"/>
        <v/>
      </c>
      <c r="H63" s="182" t="str">
        <f t="shared" si="27"/>
        <v/>
      </c>
    </row>
    <row r="64" spans="2:8" ht="15" x14ac:dyDescent="0.2">
      <c r="B64" s="179">
        <v>44927</v>
      </c>
      <c r="C64" s="182" t="str">
        <f>+IFERROR(C29/C$39,"")</f>
        <v/>
      </c>
      <c r="D64" s="182" t="str">
        <f t="shared" ref="D64:H64" si="28">+IFERROR(D29/D$39,"")</f>
        <v/>
      </c>
      <c r="E64" s="182" t="str">
        <f t="shared" si="28"/>
        <v/>
      </c>
      <c r="F64" s="182" t="str">
        <f t="shared" si="28"/>
        <v/>
      </c>
      <c r="G64" s="182" t="str">
        <f t="shared" si="28"/>
        <v/>
      </c>
      <c r="H64" s="182" t="str">
        <f t="shared" si="28"/>
        <v/>
      </c>
    </row>
    <row r="65" spans="2:9" ht="15" x14ac:dyDescent="0.2">
      <c r="B65" s="179">
        <v>44958</v>
      </c>
      <c r="C65" s="182" t="str">
        <f t="shared" ref="C65:H65" si="29">+IFERROR(C30/C$39,"")</f>
        <v/>
      </c>
      <c r="D65" s="182" t="str">
        <f t="shared" si="29"/>
        <v/>
      </c>
      <c r="E65" s="182" t="str">
        <f t="shared" si="29"/>
        <v/>
      </c>
      <c r="F65" s="182" t="str">
        <f t="shared" si="29"/>
        <v/>
      </c>
      <c r="G65" s="182" t="str">
        <f t="shared" si="29"/>
        <v/>
      </c>
      <c r="H65" s="182" t="str">
        <f t="shared" si="29"/>
        <v/>
      </c>
    </row>
    <row r="66" spans="2:9" ht="15" x14ac:dyDescent="0.2">
      <c r="B66" s="179">
        <v>44986</v>
      </c>
      <c r="C66" s="182" t="str">
        <f t="shared" ref="C66:H66" si="30">+IFERROR(C31/C$39,"")</f>
        <v/>
      </c>
      <c r="D66" s="182" t="str">
        <f t="shared" si="30"/>
        <v/>
      </c>
      <c r="E66" s="182" t="str">
        <f t="shared" si="30"/>
        <v/>
      </c>
      <c r="F66" s="182" t="str">
        <f t="shared" si="30"/>
        <v/>
      </c>
      <c r="G66" s="182" t="str">
        <f t="shared" si="30"/>
        <v/>
      </c>
      <c r="H66" s="182" t="str">
        <f t="shared" si="30"/>
        <v/>
      </c>
    </row>
    <row r="67" spans="2:9" ht="15" x14ac:dyDescent="0.2">
      <c r="B67" s="179">
        <v>45017</v>
      </c>
      <c r="C67" s="182" t="str">
        <f t="shared" ref="C67:H67" si="31">+IFERROR(C32/C$39,"")</f>
        <v/>
      </c>
      <c r="D67" s="182" t="str">
        <f t="shared" si="31"/>
        <v/>
      </c>
      <c r="E67" s="182" t="str">
        <f t="shared" si="31"/>
        <v/>
      </c>
      <c r="F67" s="182" t="str">
        <f t="shared" si="31"/>
        <v/>
      </c>
      <c r="G67" s="182" t="str">
        <f t="shared" si="31"/>
        <v/>
      </c>
      <c r="H67" s="182" t="str">
        <f t="shared" si="31"/>
        <v/>
      </c>
    </row>
    <row r="68" spans="2:9" ht="15" x14ac:dyDescent="0.2">
      <c r="B68" s="179">
        <v>45047</v>
      </c>
      <c r="C68" s="182" t="str">
        <f t="shared" ref="C68:H68" si="32">+IFERROR(C33/C$39,"")</f>
        <v/>
      </c>
      <c r="D68" s="182" t="str">
        <f t="shared" si="32"/>
        <v/>
      </c>
      <c r="E68" s="182" t="str">
        <f t="shared" si="32"/>
        <v/>
      </c>
      <c r="F68" s="182" t="str">
        <f t="shared" si="32"/>
        <v/>
      </c>
      <c r="G68" s="182" t="str">
        <f t="shared" si="32"/>
        <v/>
      </c>
      <c r="H68" s="182" t="str">
        <f t="shared" si="32"/>
        <v/>
      </c>
    </row>
    <row r="69" spans="2:9" ht="15" x14ac:dyDescent="0.2">
      <c r="B69" s="179">
        <v>45078</v>
      </c>
      <c r="C69" s="182" t="str">
        <f t="shared" ref="C69:H69" si="33">+IFERROR(C34/C$39,"")</f>
        <v/>
      </c>
      <c r="D69" s="182" t="str">
        <f t="shared" si="33"/>
        <v/>
      </c>
      <c r="E69" s="182" t="str">
        <f t="shared" si="33"/>
        <v/>
      </c>
      <c r="F69" s="182" t="str">
        <f t="shared" si="33"/>
        <v/>
      </c>
      <c r="G69" s="182" t="str">
        <f t="shared" si="33"/>
        <v/>
      </c>
      <c r="H69" s="182" t="str">
        <f t="shared" si="33"/>
        <v/>
      </c>
    </row>
    <row r="70" spans="2:9" ht="15" x14ac:dyDescent="0.2">
      <c r="B70" s="179">
        <v>45108</v>
      </c>
      <c r="C70" s="182" t="str">
        <f t="shared" ref="C70:H70" si="34">+IFERROR(C35/C$39,"")</f>
        <v/>
      </c>
      <c r="D70" s="182" t="str">
        <f t="shared" si="34"/>
        <v/>
      </c>
      <c r="E70" s="182" t="str">
        <f t="shared" si="34"/>
        <v/>
      </c>
      <c r="F70" s="182" t="str">
        <f t="shared" si="34"/>
        <v/>
      </c>
      <c r="G70" s="182" t="str">
        <f t="shared" si="34"/>
        <v/>
      </c>
      <c r="H70" s="182" t="str">
        <f t="shared" si="34"/>
        <v/>
      </c>
    </row>
    <row r="71" spans="2:9" ht="15" x14ac:dyDescent="0.2">
      <c r="B71" s="183" t="s">
        <v>179</v>
      </c>
      <c r="C71" s="184">
        <f>+IFERROR(C37/C39,"")</f>
        <v>0.25</v>
      </c>
      <c r="D71" s="184">
        <v>0.1</v>
      </c>
      <c r="E71" s="184">
        <f t="shared" ref="E71:G71" si="35">+IFERROR(E37/E39,"")</f>
        <v>0</v>
      </c>
      <c r="F71" s="184">
        <f t="shared" si="35"/>
        <v>0</v>
      </c>
      <c r="G71" s="184">
        <f t="shared" si="35"/>
        <v>0</v>
      </c>
      <c r="H71" s="184">
        <v>0.01</v>
      </c>
      <c r="I71" s="194">
        <f>+IFERROR(I37/I39,"")</f>
        <v>1.3786764705882353E-2</v>
      </c>
    </row>
    <row r="86" spans="2:6" x14ac:dyDescent="0.2">
      <c r="B86" s="168"/>
      <c r="C86" s="168"/>
      <c r="D86" s="168"/>
      <c r="E86" s="168"/>
      <c r="F86" s="168"/>
    </row>
    <row r="88" spans="2:6" x14ac:dyDescent="0.2">
      <c r="B88" s="169" t="s">
        <v>157</v>
      </c>
      <c r="C88" s="169"/>
    </row>
    <row r="89" spans="2:6" x14ac:dyDescent="0.2">
      <c r="B89" s="170" t="s">
        <v>158</v>
      </c>
      <c r="C89" s="169"/>
    </row>
    <row r="90" spans="2:6" x14ac:dyDescent="0.2">
      <c r="B90" s="170" t="s">
        <v>159</v>
      </c>
      <c r="C90" s="169"/>
    </row>
    <row r="91" spans="2:6" x14ac:dyDescent="0.2">
      <c r="B91" s="170" t="s">
        <v>160</v>
      </c>
      <c r="C91" s="169"/>
    </row>
  </sheetData>
  <mergeCells count="3">
    <mergeCell ref="A1:A2"/>
    <mergeCell ref="B1:B2"/>
    <mergeCell ref="C1:H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C114"/>
  <sheetViews>
    <sheetView topLeftCell="A70" workbookViewId="0">
      <selection activeCell="C22" sqref="C22"/>
    </sheetView>
  </sheetViews>
  <sheetFormatPr defaultRowHeight="12.75" x14ac:dyDescent="0.2"/>
  <cols>
    <col min="1" max="1" width="26.140625" customWidth="1"/>
    <col min="2" max="2" width="23.5703125" customWidth="1"/>
    <col min="3" max="3" width="55.85546875" customWidth="1"/>
  </cols>
  <sheetData>
    <row r="1" spans="1:3" ht="21" x14ac:dyDescent="0.2">
      <c r="A1" s="136" t="s">
        <v>137</v>
      </c>
      <c r="B1" s="137"/>
    </row>
    <row r="2" spans="1:3" x14ac:dyDescent="0.2">
      <c r="A2" s="138" t="s">
        <v>138</v>
      </c>
      <c r="B2" s="139"/>
    </row>
    <row r="3" spans="1:3" ht="14.25" thickTop="1" thickBot="1" x14ac:dyDescent="0.25">
      <c r="A3" s="136" t="s">
        <v>139</v>
      </c>
      <c r="B3" s="137"/>
    </row>
    <row r="4" spans="1:3" ht="21.75" thickBot="1" x14ac:dyDescent="0.25">
      <c r="A4" s="140" t="s">
        <v>140</v>
      </c>
      <c r="B4" s="139"/>
    </row>
    <row r="5" spans="1:3" ht="13.5" thickBot="1" x14ac:dyDescent="0.25">
      <c r="A5" s="136" t="s">
        <v>141</v>
      </c>
      <c r="B5" s="142"/>
    </row>
    <row r="6" spans="1:3" ht="13.5" thickBot="1" x14ac:dyDescent="0.25">
      <c r="A6" s="140" t="s">
        <v>142</v>
      </c>
      <c r="B6" s="143"/>
    </row>
    <row r="9" spans="1:3" ht="13.5" thickBot="1" x14ac:dyDescent="0.25">
      <c r="A9" s="144" t="s">
        <v>143</v>
      </c>
      <c r="B9" s="145" t="s">
        <v>144</v>
      </c>
      <c r="C9" s="145" t="s">
        <v>145</v>
      </c>
    </row>
    <row r="10" spans="1:3" x14ac:dyDescent="0.2">
      <c r="A10" s="158"/>
    </row>
    <row r="11" spans="1:3" x14ac:dyDescent="0.2">
      <c r="A11" s="146"/>
      <c r="B11" s="147"/>
      <c r="C11" s="147"/>
    </row>
    <row r="12" spans="1:3" x14ac:dyDescent="0.2">
      <c r="A12" s="146"/>
      <c r="B12" s="147"/>
      <c r="C12" s="147"/>
    </row>
    <row r="13" spans="1:3" x14ac:dyDescent="0.2">
      <c r="A13" s="146"/>
      <c r="B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v>60</v>
      </c>
      <c r="C17" s="147"/>
    </row>
    <row r="18" spans="1:3" x14ac:dyDescent="0.2">
      <c r="A18" s="146"/>
      <c r="B18" s="147"/>
      <c r="C18" s="147"/>
    </row>
    <row r="19" spans="1:3" x14ac:dyDescent="0.2">
      <c r="A19" s="146"/>
      <c r="B19" s="147">
        <v>30</v>
      </c>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90</v>
      </c>
    </row>
    <row r="33" spans="1:3" ht="21.75" thickBot="1" x14ac:dyDescent="0.25">
      <c r="A33" s="148" t="s">
        <v>147</v>
      </c>
      <c r="B33" s="145">
        <f>B32/8</f>
        <v>11.25</v>
      </c>
    </row>
    <row r="35" spans="1:3" x14ac:dyDescent="0.2">
      <c r="A35" s="150"/>
    </row>
    <row r="36" spans="1:3" x14ac:dyDescent="0.2">
      <c r="A36" s="150"/>
    </row>
    <row r="37" spans="1:3" x14ac:dyDescent="0.2">
      <c r="A37" s="150"/>
    </row>
    <row r="38" spans="1:3" x14ac:dyDescent="0.2">
      <c r="A38" s="151"/>
    </row>
    <row r="39" spans="1:3" ht="13.5" thickBot="1" x14ac:dyDescent="0.25">
      <c r="A39" s="248"/>
      <c r="B39" s="248"/>
      <c r="C39" s="248"/>
    </row>
    <row r="40" spans="1:3" ht="21" x14ac:dyDescent="0.2">
      <c r="A40" s="136" t="s">
        <v>137</v>
      </c>
      <c r="B40" s="137"/>
    </row>
    <row r="41" spans="1:3" x14ac:dyDescent="0.2">
      <c r="A41" s="138" t="s">
        <v>138</v>
      </c>
      <c r="B41" s="139"/>
    </row>
    <row r="42" spans="1:3" ht="14.25" thickTop="1" thickBot="1" x14ac:dyDescent="0.25">
      <c r="A42" s="136" t="s">
        <v>139</v>
      </c>
      <c r="B42" s="137"/>
    </row>
    <row r="43" spans="1:3" ht="21.75" thickBot="1" x14ac:dyDescent="0.25">
      <c r="A43" s="140" t="s">
        <v>140</v>
      </c>
      <c r="B43" s="141"/>
    </row>
    <row r="44" spans="1:3" ht="13.5" thickBot="1" x14ac:dyDescent="0.25">
      <c r="A44" s="136" t="s">
        <v>141</v>
      </c>
      <c r="B44" s="142"/>
    </row>
    <row r="45" spans="1:3" x14ac:dyDescent="0.2">
      <c r="A45" s="140" t="s">
        <v>142</v>
      </c>
      <c r="B45" s="143"/>
    </row>
    <row r="48" spans="1:3" ht="13.5" thickBot="1" x14ac:dyDescent="0.25">
      <c r="A48" s="144" t="s">
        <v>143</v>
      </c>
      <c r="B48" s="145" t="s">
        <v>144</v>
      </c>
      <c r="C48" s="145" t="s">
        <v>145</v>
      </c>
    </row>
    <row r="49" spans="1:3" x14ac:dyDescent="0.2">
      <c r="A49" s="158"/>
    </row>
    <row r="50" spans="1:3" x14ac:dyDescent="0.2">
      <c r="A50" s="146"/>
      <c r="B50" s="147"/>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v>60</v>
      </c>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ht="13.5" thickBot="1" x14ac:dyDescent="0.25">
      <c r="A71" s="148" t="s">
        <v>146</v>
      </c>
      <c r="B71" s="145">
        <f>SUM(B49:B70)</f>
        <v>60</v>
      </c>
    </row>
    <row r="72" spans="1:3" ht="21.75" thickBot="1" x14ac:dyDescent="0.25">
      <c r="A72" s="136" t="s">
        <v>147</v>
      </c>
      <c r="B72" s="145">
        <f>B71/8</f>
        <v>7.5</v>
      </c>
    </row>
    <row r="77" spans="1:3" ht="13.5" thickBot="1" x14ac:dyDescent="0.25"/>
    <row r="78" spans="1:3" ht="21" x14ac:dyDescent="0.2">
      <c r="A78" s="136" t="s">
        <v>137</v>
      </c>
      <c r="B78" s="137"/>
    </row>
    <row r="79" spans="1:3" x14ac:dyDescent="0.2">
      <c r="A79" s="138" t="s">
        <v>138</v>
      </c>
      <c r="B79" s="139"/>
    </row>
    <row r="80" spans="1:3" ht="14.25" thickTop="1" thickBot="1" x14ac:dyDescent="0.25">
      <c r="A80" s="136" t="s">
        <v>139</v>
      </c>
      <c r="B80" s="137"/>
    </row>
    <row r="81" spans="1:3" ht="21.75" thickBot="1" x14ac:dyDescent="0.25">
      <c r="A81" s="140" t="s">
        <v>140</v>
      </c>
      <c r="B81" s="141"/>
    </row>
    <row r="82" spans="1:3" ht="13.5" thickBot="1" x14ac:dyDescent="0.25">
      <c r="A82" s="136" t="s">
        <v>141</v>
      </c>
      <c r="B82" s="142"/>
    </row>
    <row r="83" spans="1:3" ht="13.5" thickBot="1" x14ac:dyDescent="0.25">
      <c r="A83" s="140" t="s">
        <v>142</v>
      </c>
      <c r="B83" s="143"/>
    </row>
    <row r="86" spans="1:3" ht="13.5" thickBot="1" x14ac:dyDescent="0.25">
      <c r="A86" s="144" t="s">
        <v>143</v>
      </c>
      <c r="B86" s="145" t="s">
        <v>144</v>
      </c>
      <c r="C86" s="145" t="s">
        <v>145</v>
      </c>
    </row>
    <row r="87" spans="1:3" x14ac:dyDescent="0.2">
      <c r="A87" s="158"/>
    </row>
    <row r="88" spans="1:3" x14ac:dyDescent="0.2">
      <c r="A88" s="146"/>
      <c r="B88" s="147"/>
    </row>
    <row r="89" spans="1:3" x14ac:dyDescent="0.2">
      <c r="A89" s="146"/>
      <c r="B89" s="147"/>
      <c r="C89" s="147"/>
    </row>
    <row r="90" spans="1:3" x14ac:dyDescent="0.2">
      <c r="A90" s="146"/>
      <c r="B90" s="147"/>
      <c r="C90" s="147"/>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ht="13.5" thickBot="1" x14ac:dyDescent="0.25">
      <c r="A109" s="148" t="s">
        <v>146</v>
      </c>
      <c r="B109" s="145">
        <f>SUM(B87:B108)</f>
        <v>0</v>
      </c>
    </row>
    <row r="110" spans="1:3" ht="21.75" thickBot="1" x14ac:dyDescent="0.25">
      <c r="A110" s="136" t="s">
        <v>147</v>
      </c>
      <c r="B110" s="145">
        <f>B109/8</f>
        <v>0</v>
      </c>
    </row>
    <row r="114" spans="1:2" ht="32.25" thickBot="1" x14ac:dyDescent="0.25">
      <c r="A114" s="152" t="s">
        <v>149</v>
      </c>
      <c r="B114" s="153">
        <f>B33+B72+B110</f>
        <v>18.75</v>
      </c>
    </row>
  </sheetData>
  <mergeCells count="1">
    <mergeCell ref="A39:C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C114"/>
  <sheetViews>
    <sheetView workbookViewId="0">
      <selection activeCell="A113" sqref="A112:A113"/>
    </sheetView>
  </sheetViews>
  <sheetFormatPr defaultRowHeight="12.75" x14ac:dyDescent="0.2"/>
  <cols>
    <col min="1" max="1" width="26.140625" customWidth="1"/>
    <col min="2" max="2" width="23.5703125" customWidth="1"/>
    <col min="3" max="3" width="25.85546875" customWidth="1"/>
  </cols>
  <sheetData>
    <row r="1" spans="1:3" ht="21" x14ac:dyDescent="0.2">
      <c r="A1" s="136" t="s">
        <v>137</v>
      </c>
      <c r="B1" s="137" t="s">
        <v>98</v>
      </c>
    </row>
    <row r="2" spans="1:3" x14ac:dyDescent="0.2">
      <c r="A2" s="138" t="s">
        <v>138</v>
      </c>
      <c r="B2" s="139" t="s">
        <v>162</v>
      </c>
    </row>
    <row r="3" spans="1:3" x14ac:dyDescent="0.2">
      <c r="A3" s="136" t="s">
        <v>139</v>
      </c>
      <c r="B3" s="137"/>
    </row>
    <row r="4" spans="1:3" ht="21" x14ac:dyDescent="0.2">
      <c r="A4" s="140" t="s">
        <v>140</v>
      </c>
      <c r="B4" s="141"/>
    </row>
    <row r="5" spans="1:3" x14ac:dyDescent="0.2">
      <c r="A5" s="136" t="s">
        <v>141</v>
      </c>
      <c r="B5" s="142"/>
    </row>
    <row r="6" spans="1:3" x14ac:dyDescent="0.2">
      <c r="A6" s="140" t="s">
        <v>142</v>
      </c>
      <c r="B6" s="143" t="s">
        <v>163</v>
      </c>
    </row>
    <row r="9" spans="1:3" x14ac:dyDescent="0.2">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x14ac:dyDescent="0.2">
      <c r="A32" s="148" t="s">
        <v>146</v>
      </c>
      <c r="B32" s="145">
        <f>SUM(B10:B31)</f>
        <v>0</v>
      </c>
    </row>
    <row r="33" spans="1:3" ht="21" x14ac:dyDescent="0.2">
      <c r="A33" s="148" t="s">
        <v>147</v>
      </c>
      <c r="B33" s="145">
        <f>B32/8</f>
        <v>0</v>
      </c>
    </row>
    <row r="35" spans="1:3" x14ac:dyDescent="0.2">
      <c r="A35" s="150"/>
    </row>
    <row r="36" spans="1:3" x14ac:dyDescent="0.2">
      <c r="A36" s="150"/>
    </row>
    <row r="37" spans="1:3" x14ac:dyDescent="0.2">
      <c r="A37" s="150"/>
    </row>
    <row r="38" spans="1:3" x14ac:dyDescent="0.2">
      <c r="A38" s="151"/>
    </row>
    <row r="39" spans="1:3" x14ac:dyDescent="0.2">
      <c r="A39" s="248"/>
      <c r="B39" s="248"/>
      <c r="C39" s="248"/>
    </row>
    <row r="40" spans="1:3" ht="21" x14ac:dyDescent="0.2">
      <c r="A40" s="136" t="s">
        <v>137</v>
      </c>
      <c r="B40" s="137"/>
    </row>
    <row r="41" spans="1:3" x14ac:dyDescent="0.2">
      <c r="A41" s="138" t="s">
        <v>138</v>
      </c>
      <c r="B41" s="139" t="s">
        <v>148</v>
      </c>
    </row>
    <row r="42" spans="1:3" x14ac:dyDescent="0.2">
      <c r="A42" s="136" t="s">
        <v>139</v>
      </c>
      <c r="B42" s="137"/>
    </row>
    <row r="43" spans="1:3" ht="21" x14ac:dyDescent="0.2">
      <c r="A43" s="140" t="s">
        <v>140</v>
      </c>
      <c r="B43" s="141"/>
    </row>
    <row r="44" spans="1:3" x14ac:dyDescent="0.2">
      <c r="A44" s="136" t="s">
        <v>141</v>
      </c>
      <c r="B44" s="142"/>
    </row>
    <row r="45" spans="1:3" x14ac:dyDescent="0.2">
      <c r="A45" s="140" t="s">
        <v>142</v>
      </c>
      <c r="B45" s="143" t="s">
        <v>163</v>
      </c>
    </row>
    <row r="48" spans="1:3" x14ac:dyDescent="0.2">
      <c r="A48" s="144" t="s">
        <v>143</v>
      </c>
      <c r="B48" s="145" t="s">
        <v>144</v>
      </c>
      <c r="C48" s="145" t="s">
        <v>145</v>
      </c>
    </row>
    <row r="49" spans="1:3" x14ac:dyDescent="0.2">
      <c r="A49" s="146"/>
      <c r="B49" s="147"/>
      <c r="C49" s="147"/>
    </row>
    <row r="50" spans="1:3" x14ac:dyDescent="0.2">
      <c r="A50" s="146"/>
      <c r="B50" s="147"/>
      <c r="C50" s="147"/>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8" t="s">
        <v>146</v>
      </c>
      <c r="B71" s="145">
        <f>SUM(B49:B70)</f>
        <v>0</v>
      </c>
    </row>
    <row r="72" spans="1:3" ht="21" x14ac:dyDescent="0.2">
      <c r="A72" s="136" t="s">
        <v>147</v>
      </c>
      <c r="B72" s="145">
        <f>B71/8</f>
        <v>0</v>
      </c>
    </row>
    <row r="78" spans="1:3" ht="21" x14ac:dyDescent="0.2">
      <c r="A78" s="136" t="s">
        <v>137</v>
      </c>
      <c r="B78" s="137"/>
    </row>
    <row r="79" spans="1:3" x14ac:dyDescent="0.2">
      <c r="A79" s="138" t="s">
        <v>138</v>
      </c>
      <c r="B79" s="139" t="s">
        <v>148</v>
      </c>
    </row>
    <row r="80" spans="1:3" x14ac:dyDescent="0.2">
      <c r="A80" s="136" t="s">
        <v>139</v>
      </c>
      <c r="B80" s="137"/>
    </row>
    <row r="81" spans="1:3" ht="21" x14ac:dyDescent="0.2">
      <c r="A81" s="140" t="s">
        <v>140</v>
      </c>
      <c r="B81" s="141"/>
    </row>
    <row r="82" spans="1:3" x14ac:dyDescent="0.2">
      <c r="A82" s="136" t="s">
        <v>141</v>
      </c>
      <c r="B82" s="142"/>
    </row>
    <row r="83" spans="1:3" x14ac:dyDescent="0.2">
      <c r="A83" s="140" t="s">
        <v>142</v>
      </c>
      <c r="B83" s="143" t="s">
        <v>163</v>
      </c>
    </row>
    <row r="86" spans="1:3" x14ac:dyDescent="0.2">
      <c r="A86" s="144" t="s">
        <v>143</v>
      </c>
      <c r="B86" s="145" t="s">
        <v>144</v>
      </c>
      <c r="C86" s="145" t="s">
        <v>145</v>
      </c>
    </row>
    <row r="87" spans="1:3" x14ac:dyDescent="0.2">
      <c r="A87" s="146"/>
      <c r="B87" s="147"/>
      <c r="C87" s="147"/>
    </row>
    <row r="88" spans="1:3" x14ac:dyDescent="0.2">
      <c r="A88" s="146"/>
      <c r="B88" s="147"/>
      <c r="C88" s="147"/>
    </row>
    <row r="89" spans="1:3" x14ac:dyDescent="0.2">
      <c r="A89" s="146"/>
      <c r="B89" s="147"/>
      <c r="C89" s="147"/>
    </row>
    <row r="90" spans="1:3" x14ac:dyDescent="0.2">
      <c r="A90" s="146"/>
      <c r="B90" s="147"/>
      <c r="C90" s="147"/>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8" t="s">
        <v>146</v>
      </c>
      <c r="B109" s="145">
        <f>SUM(B87:B108)</f>
        <v>0</v>
      </c>
    </row>
    <row r="110" spans="1:3" ht="21" x14ac:dyDescent="0.2">
      <c r="A110" s="136" t="s">
        <v>147</v>
      </c>
      <c r="B110" s="145">
        <f>B109/8</f>
        <v>0</v>
      </c>
    </row>
    <row r="114" spans="1:2" ht="31.5" x14ac:dyDescent="0.2">
      <c r="A114" s="152" t="s">
        <v>149</v>
      </c>
      <c r="B114" s="153">
        <f>B33+B72+B110</f>
        <v>0</v>
      </c>
    </row>
  </sheetData>
  <mergeCells count="1">
    <mergeCell ref="A39:C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C232"/>
  <sheetViews>
    <sheetView workbookViewId="0">
      <selection activeCell="A13" sqref="A13"/>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164</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7"/>
      <c r="B19" s="147"/>
      <c r="C19" s="147"/>
    </row>
    <row r="20" spans="1:3" x14ac:dyDescent="0.2">
      <c r="A20" s="147"/>
      <c r="B20" s="147"/>
      <c r="C20" s="147"/>
    </row>
    <row r="21" spans="1:3" x14ac:dyDescent="0.2">
      <c r="A21" s="147"/>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50"/>
    </row>
    <row r="36" spans="1:3" x14ac:dyDescent="0.2">
      <c r="A36" s="150"/>
    </row>
    <row r="37" spans="1:3" x14ac:dyDescent="0.2">
      <c r="A37" s="150"/>
    </row>
    <row r="38" spans="1:3" x14ac:dyDescent="0.2">
      <c r="A38" s="151"/>
    </row>
    <row r="39" spans="1:3" ht="13.5" thickBot="1" x14ac:dyDescent="0.25">
      <c r="A39" s="248"/>
      <c r="B39" s="248"/>
      <c r="C39" s="248"/>
    </row>
    <row r="40" spans="1:3" ht="22.5" thickTop="1" thickBot="1" x14ac:dyDescent="0.25">
      <c r="A40" s="136" t="s">
        <v>137</v>
      </c>
      <c r="B40" s="137"/>
    </row>
    <row r="41" spans="1:3" ht="13.5" thickBot="1" x14ac:dyDescent="0.25">
      <c r="A41" s="138" t="s">
        <v>138</v>
      </c>
      <c r="B41" s="139" t="s">
        <v>148</v>
      </c>
    </row>
    <row r="42" spans="1:3" ht="14.25" thickTop="1" thickBot="1" x14ac:dyDescent="0.25">
      <c r="A42" s="136" t="s">
        <v>139</v>
      </c>
      <c r="B42" s="137"/>
    </row>
    <row r="43" spans="1:3" ht="21.75" thickBot="1" x14ac:dyDescent="0.25">
      <c r="A43" s="140" t="s">
        <v>140</v>
      </c>
      <c r="B43" s="141"/>
    </row>
    <row r="44" spans="1:3" ht="13.5" thickBot="1" x14ac:dyDescent="0.25">
      <c r="A44" s="136" t="s">
        <v>141</v>
      </c>
      <c r="B44" s="142"/>
    </row>
    <row r="45" spans="1:3" ht="13.5" thickBot="1" x14ac:dyDescent="0.25">
      <c r="A45" s="140" t="s">
        <v>142</v>
      </c>
      <c r="B45" s="143" t="s">
        <v>164</v>
      </c>
    </row>
    <row r="48" spans="1:3" ht="13.5" thickBot="1" x14ac:dyDescent="0.25">
      <c r="A48" s="144" t="s">
        <v>143</v>
      </c>
      <c r="B48" s="145" t="s">
        <v>144</v>
      </c>
      <c r="C48" s="145" t="s">
        <v>145</v>
      </c>
    </row>
    <row r="49" spans="1:3" x14ac:dyDescent="0.2">
      <c r="A49" s="146"/>
      <c r="B49" s="147"/>
      <c r="C49" s="147"/>
    </row>
    <row r="50" spans="1:3" x14ac:dyDescent="0.2">
      <c r="A50" s="146"/>
      <c r="B50" s="147"/>
      <c r="C50" s="147"/>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7"/>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ht="13.5" thickBot="1" x14ac:dyDescent="0.25">
      <c r="A71" s="148" t="s">
        <v>146</v>
      </c>
      <c r="B71" s="145">
        <f>SUM(B49:B70)</f>
        <v>0</v>
      </c>
    </row>
    <row r="72" spans="1:3" ht="21.75" thickBot="1" x14ac:dyDescent="0.25">
      <c r="A72" s="136" t="s">
        <v>147</v>
      </c>
      <c r="B72" s="145">
        <f>B71/8</f>
        <v>0</v>
      </c>
    </row>
    <row r="78" spans="1:3" ht="22.5" thickTop="1" thickBot="1" x14ac:dyDescent="0.25">
      <c r="A78" s="136" t="s">
        <v>137</v>
      </c>
      <c r="B78" s="137"/>
    </row>
    <row r="79" spans="1:3" ht="13.5" thickBot="1" x14ac:dyDescent="0.25">
      <c r="A79" s="138" t="s">
        <v>138</v>
      </c>
      <c r="B79" s="139" t="s">
        <v>148</v>
      </c>
    </row>
    <row r="80" spans="1:3" ht="14.25" thickTop="1" thickBot="1" x14ac:dyDescent="0.25">
      <c r="A80" s="136" t="s">
        <v>139</v>
      </c>
      <c r="B80" s="137"/>
    </row>
    <row r="81" spans="1:3" ht="21.75" thickBot="1" x14ac:dyDescent="0.25">
      <c r="A81" s="140" t="s">
        <v>140</v>
      </c>
      <c r="B81" s="141"/>
    </row>
    <row r="82" spans="1:3" ht="13.5" thickBot="1" x14ac:dyDescent="0.25">
      <c r="A82" s="136" t="s">
        <v>141</v>
      </c>
      <c r="B82" s="142"/>
    </row>
    <row r="83" spans="1:3" ht="13.5" thickBot="1" x14ac:dyDescent="0.25">
      <c r="A83" s="140" t="s">
        <v>142</v>
      </c>
      <c r="B83" s="143" t="s">
        <v>164</v>
      </c>
    </row>
    <row r="86" spans="1:3" ht="13.5" thickBot="1" x14ac:dyDescent="0.25">
      <c r="A86" s="144" t="s">
        <v>143</v>
      </c>
      <c r="B86" s="145" t="s">
        <v>144</v>
      </c>
      <c r="C86" s="145" t="s">
        <v>145</v>
      </c>
    </row>
    <row r="87" spans="1:3" x14ac:dyDescent="0.2">
      <c r="A87" s="146"/>
      <c r="B87" s="147"/>
      <c r="C87" s="147"/>
    </row>
    <row r="88" spans="1:3" x14ac:dyDescent="0.2">
      <c r="A88" s="146"/>
      <c r="B88" s="147"/>
      <c r="C88" s="147"/>
    </row>
    <row r="89" spans="1:3" x14ac:dyDescent="0.2">
      <c r="A89" s="146"/>
      <c r="B89" s="147"/>
      <c r="C89" s="147"/>
    </row>
    <row r="90" spans="1:3" x14ac:dyDescent="0.2">
      <c r="A90" s="146"/>
      <c r="B90" s="147"/>
      <c r="C90" s="147"/>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ht="13.5" thickBot="1" x14ac:dyDescent="0.25">
      <c r="A109" s="148" t="s">
        <v>146</v>
      </c>
      <c r="B109" s="145">
        <f>SUM(B87:B108)</f>
        <v>0</v>
      </c>
    </row>
    <row r="110" spans="1:3" ht="21.75" thickBot="1" x14ac:dyDescent="0.25">
      <c r="A110" s="136" t="s">
        <v>147</v>
      </c>
      <c r="B110" s="145">
        <f>B109/8</f>
        <v>0</v>
      </c>
    </row>
    <row r="115" spans="1:3" ht="13.5" thickBot="1" x14ac:dyDescent="0.25"/>
    <row r="116" spans="1:3" ht="22.5" thickTop="1" thickBot="1" x14ac:dyDescent="0.25">
      <c r="A116" s="136" t="s">
        <v>137</v>
      </c>
      <c r="B116" s="137"/>
    </row>
    <row r="117" spans="1:3" ht="13.5" thickBot="1" x14ac:dyDescent="0.25">
      <c r="A117" s="138" t="s">
        <v>138</v>
      </c>
      <c r="B117" s="139"/>
    </row>
    <row r="118" spans="1:3" ht="14.25" thickTop="1" thickBot="1" x14ac:dyDescent="0.25">
      <c r="A118" s="136" t="s">
        <v>139</v>
      </c>
      <c r="B118" s="137"/>
    </row>
    <row r="119" spans="1:3" ht="21.75" thickBot="1" x14ac:dyDescent="0.25">
      <c r="A119" s="140" t="s">
        <v>140</v>
      </c>
      <c r="B119" s="139"/>
    </row>
    <row r="120" spans="1:3" ht="13.5" thickBot="1" x14ac:dyDescent="0.25">
      <c r="A120" s="136" t="s">
        <v>141</v>
      </c>
      <c r="B120" s="142"/>
    </row>
    <row r="121" spans="1:3" ht="13.5" thickBot="1" x14ac:dyDescent="0.25">
      <c r="A121" s="140" t="s">
        <v>142</v>
      </c>
      <c r="B121" s="143" t="s">
        <v>164</v>
      </c>
    </row>
    <row r="124" spans="1:3" ht="13.5" thickBot="1" x14ac:dyDescent="0.25">
      <c r="A124" s="144" t="s">
        <v>143</v>
      </c>
      <c r="B124" s="145" t="s">
        <v>144</v>
      </c>
      <c r="C124" s="145" t="s">
        <v>145</v>
      </c>
    </row>
    <row r="125" spans="1:3" x14ac:dyDescent="0.2">
      <c r="A125" s="158"/>
    </row>
    <row r="126" spans="1:3" x14ac:dyDescent="0.2">
      <c r="A126" s="146"/>
      <c r="B126" s="147"/>
      <c r="C126" s="147"/>
    </row>
    <row r="127" spans="1:3" x14ac:dyDescent="0.2">
      <c r="A127" s="146"/>
      <c r="B127" s="147"/>
      <c r="C127" s="147"/>
    </row>
    <row r="128" spans="1:3" x14ac:dyDescent="0.2">
      <c r="A128" s="146"/>
      <c r="B128" s="147"/>
    </row>
    <row r="129" spans="1:3" x14ac:dyDescent="0.2">
      <c r="A129" s="146"/>
      <c r="B129" s="147"/>
      <c r="C129" s="147"/>
    </row>
    <row r="130" spans="1:3" x14ac:dyDescent="0.2">
      <c r="A130" s="146"/>
      <c r="B130" s="147"/>
      <c r="C130" s="147"/>
    </row>
    <row r="131" spans="1:3" x14ac:dyDescent="0.2">
      <c r="A131" s="146"/>
      <c r="B131" s="147"/>
      <c r="C131" s="147"/>
    </row>
    <row r="132" spans="1:3" x14ac:dyDescent="0.2">
      <c r="A132" s="146"/>
      <c r="B132" s="147"/>
      <c r="C132" s="147"/>
    </row>
    <row r="133" spans="1:3" x14ac:dyDescent="0.2">
      <c r="A133" s="146"/>
      <c r="B133" s="147"/>
      <c r="C133" s="147"/>
    </row>
    <row r="134" spans="1:3" x14ac:dyDescent="0.2">
      <c r="A134" s="146"/>
      <c r="B134" s="147"/>
      <c r="C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ht="13.5" thickBot="1" x14ac:dyDescent="0.25">
      <c r="A147" s="148" t="s">
        <v>146</v>
      </c>
      <c r="B147" s="145">
        <f>SUM(B125:B146)</f>
        <v>0</v>
      </c>
    </row>
    <row r="148" spans="1:3" ht="21.75" thickBot="1" x14ac:dyDescent="0.25">
      <c r="A148" s="148" t="s">
        <v>147</v>
      </c>
      <c r="B148" s="145">
        <f>B147/8</f>
        <v>0</v>
      </c>
    </row>
    <row r="150" spans="1:3" x14ac:dyDescent="0.2">
      <c r="A150" s="150"/>
    </row>
    <row r="151" spans="1:3" x14ac:dyDescent="0.2">
      <c r="A151" s="150"/>
    </row>
    <row r="152" spans="1:3" x14ac:dyDescent="0.2">
      <c r="A152" s="150"/>
    </row>
    <row r="153" spans="1:3" ht="13.5" thickBot="1" x14ac:dyDescent="0.25">
      <c r="A153" s="151"/>
    </row>
    <row r="154" spans="1:3" ht="22.5" thickTop="1" thickBot="1" x14ac:dyDescent="0.25">
      <c r="A154" s="136" t="s">
        <v>137</v>
      </c>
      <c r="B154" s="137"/>
    </row>
    <row r="155" spans="1:3" ht="13.5" thickBot="1" x14ac:dyDescent="0.25">
      <c r="A155" s="138" t="s">
        <v>138</v>
      </c>
      <c r="B155" s="139"/>
    </row>
    <row r="156" spans="1:3" ht="14.25" thickTop="1" thickBot="1" x14ac:dyDescent="0.25">
      <c r="A156" s="136" t="s">
        <v>139</v>
      </c>
      <c r="B156" s="137"/>
    </row>
    <row r="157" spans="1:3" ht="21.75" thickBot="1" x14ac:dyDescent="0.25">
      <c r="A157" s="140" t="s">
        <v>140</v>
      </c>
      <c r="B157" s="141"/>
    </row>
    <row r="158" spans="1:3" ht="13.5" thickBot="1" x14ac:dyDescent="0.25">
      <c r="A158" s="136" t="s">
        <v>141</v>
      </c>
      <c r="B158" s="142"/>
    </row>
    <row r="159" spans="1:3" ht="13.5" thickBot="1" x14ac:dyDescent="0.25">
      <c r="A159" s="140" t="s">
        <v>142</v>
      </c>
      <c r="B159" s="143" t="s">
        <v>164</v>
      </c>
    </row>
    <row r="162" spans="1:3" ht="13.5" thickBot="1" x14ac:dyDescent="0.25">
      <c r="A162" s="144" t="s">
        <v>143</v>
      </c>
      <c r="B162" s="145" t="s">
        <v>144</v>
      </c>
      <c r="C162" s="145" t="s">
        <v>145</v>
      </c>
    </row>
    <row r="163" spans="1:3" x14ac:dyDescent="0.2">
      <c r="A163" s="158"/>
    </row>
    <row r="164" spans="1:3" x14ac:dyDescent="0.2">
      <c r="A164" s="146"/>
      <c r="B164" s="147"/>
    </row>
    <row r="165" spans="1:3" x14ac:dyDescent="0.2">
      <c r="A165" s="146"/>
      <c r="B165" s="147"/>
      <c r="C165" s="147"/>
    </row>
    <row r="166" spans="1:3" x14ac:dyDescent="0.2">
      <c r="A166" s="146"/>
      <c r="B166" s="147"/>
      <c r="C166" s="147"/>
    </row>
    <row r="167" spans="1:3" x14ac:dyDescent="0.2">
      <c r="A167" s="146"/>
      <c r="B167" s="147"/>
      <c r="C167" s="147"/>
    </row>
    <row r="168" spans="1:3" x14ac:dyDescent="0.2">
      <c r="A168" s="146"/>
      <c r="B168" s="147"/>
      <c r="C168" s="147"/>
    </row>
    <row r="169" spans="1:3" x14ac:dyDescent="0.2">
      <c r="A169" s="146"/>
      <c r="B169" s="147"/>
      <c r="C169" s="147"/>
    </row>
    <row r="170" spans="1:3" x14ac:dyDescent="0.2">
      <c r="A170" s="146"/>
      <c r="B170" s="147"/>
      <c r="C170" s="147"/>
    </row>
    <row r="171" spans="1:3" x14ac:dyDescent="0.2">
      <c r="A171" s="146"/>
      <c r="B171" s="147"/>
      <c r="C171" s="147"/>
    </row>
    <row r="172" spans="1:3" x14ac:dyDescent="0.2">
      <c r="A172" s="146"/>
      <c r="B172" s="147"/>
      <c r="C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ht="13.5" thickBot="1" x14ac:dyDescent="0.25">
      <c r="A185" s="148" t="s">
        <v>146</v>
      </c>
      <c r="B185" s="145">
        <f>SUM(B163:B184)</f>
        <v>0</v>
      </c>
    </row>
    <row r="186" spans="1:3" ht="21.75" thickBot="1" x14ac:dyDescent="0.25">
      <c r="A186" s="136" t="s">
        <v>147</v>
      </c>
      <c r="B186" s="145">
        <f>B185/8</f>
        <v>0</v>
      </c>
    </row>
    <row r="188" spans="1:3" x14ac:dyDescent="0.2">
      <c r="A188" s="149"/>
      <c r="B188" s="123"/>
    </row>
    <row r="189" spans="1:3" x14ac:dyDescent="0.2">
      <c r="A189" s="149" t="s">
        <v>98</v>
      </c>
      <c r="B189" s="123"/>
    </row>
    <row r="193" spans="1:3" ht="13.5" thickBot="1" x14ac:dyDescent="0.25"/>
    <row r="194" spans="1:3" ht="22.5" thickTop="1" thickBot="1" x14ac:dyDescent="0.25">
      <c r="A194" s="136" t="s">
        <v>137</v>
      </c>
      <c r="B194" s="137"/>
    </row>
    <row r="195" spans="1:3" ht="13.5" thickBot="1" x14ac:dyDescent="0.25">
      <c r="A195" s="138" t="s">
        <v>138</v>
      </c>
      <c r="B195" s="139"/>
    </row>
    <row r="196" spans="1:3" ht="14.25" thickTop="1" thickBot="1" x14ac:dyDescent="0.25">
      <c r="A196" s="136" t="s">
        <v>139</v>
      </c>
      <c r="B196" s="137"/>
    </row>
    <row r="197" spans="1:3" ht="21.75" thickBot="1" x14ac:dyDescent="0.25">
      <c r="A197" s="140" t="s">
        <v>140</v>
      </c>
      <c r="B197" s="141"/>
    </row>
    <row r="198" spans="1:3" ht="13.5" thickBot="1" x14ac:dyDescent="0.25">
      <c r="A198" s="136" t="s">
        <v>141</v>
      </c>
      <c r="B198" s="142"/>
    </row>
    <row r="199" spans="1:3" ht="13.5" thickBot="1" x14ac:dyDescent="0.25">
      <c r="A199" s="140" t="s">
        <v>142</v>
      </c>
      <c r="B199" s="143" t="s">
        <v>164</v>
      </c>
    </row>
    <row r="202" spans="1:3" ht="13.5" thickBot="1" x14ac:dyDescent="0.25">
      <c r="A202" s="144" t="s">
        <v>143</v>
      </c>
      <c r="B202" s="145" t="s">
        <v>144</v>
      </c>
      <c r="C202" s="145" t="s">
        <v>145</v>
      </c>
    </row>
    <row r="203" spans="1:3" x14ac:dyDescent="0.2">
      <c r="A203" s="158"/>
    </row>
    <row r="204" spans="1:3" x14ac:dyDescent="0.2">
      <c r="A204" s="146"/>
      <c r="B204" s="147"/>
    </row>
    <row r="205" spans="1:3" x14ac:dyDescent="0.2">
      <c r="A205" s="146"/>
      <c r="B205" s="147"/>
      <c r="C205" s="147"/>
    </row>
    <row r="206" spans="1:3" x14ac:dyDescent="0.2">
      <c r="A206" s="146"/>
      <c r="B206" s="147"/>
      <c r="C206" s="147"/>
    </row>
    <row r="207" spans="1:3" x14ac:dyDescent="0.2">
      <c r="A207" s="146"/>
      <c r="B207" s="147"/>
      <c r="C207" s="147"/>
    </row>
    <row r="208" spans="1:3" x14ac:dyDescent="0.2">
      <c r="A208" s="146"/>
      <c r="B208" s="147"/>
      <c r="C208" s="147"/>
    </row>
    <row r="209" spans="1:3" x14ac:dyDescent="0.2">
      <c r="A209" s="146"/>
      <c r="B209" s="147"/>
      <c r="C209" s="147"/>
    </row>
    <row r="210" spans="1:3" x14ac:dyDescent="0.2">
      <c r="A210" s="146"/>
      <c r="B210" s="147"/>
      <c r="C210" s="147"/>
    </row>
    <row r="211" spans="1:3" x14ac:dyDescent="0.2">
      <c r="A211" s="146"/>
      <c r="B211" s="147"/>
      <c r="C211" s="147"/>
    </row>
    <row r="212" spans="1:3" x14ac:dyDescent="0.2">
      <c r="A212" s="146"/>
      <c r="B212" s="147"/>
      <c r="C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2" ht="13.5" thickBot="1" x14ac:dyDescent="0.25">
      <c r="A225" s="148" t="s">
        <v>146</v>
      </c>
      <c r="B225" s="145">
        <f>SUM(B203:B224)</f>
        <v>0</v>
      </c>
    </row>
    <row r="226" spans="1:2" ht="21.75" thickBot="1" x14ac:dyDescent="0.25">
      <c r="A226" s="136" t="s">
        <v>147</v>
      </c>
      <c r="B226" s="145">
        <f>B225/8</f>
        <v>0</v>
      </c>
    </row>
    <row r="228" spans="1:2" x14ac:dyDescent="0.2">
      <c r="A228" s="149"/>
      <c r="B228" s="123"/>
    </row>
    <row r="229" spans="1:2" x14ac:dyDescent="0.2">
      <c r="A229" s="149" t="s">
        <v>98</v>
      </c>
      <c r="B229" s="123"/>
    </row>
    <row r="232" spans="1:2" ht="32.25" thickBot="1" x14ac:dyDescent="0.25">
      <c r="A232" s="152" t="s">
        <v>149</v>
      </c>
      <c r="B232" s="153">
        <f>+B33+B72+B110+B148+B186+B226</f>
        <v>0</v>
      </c>
    </row>
  </sheetData>
  <mergeCells count="1">
    <mergeCell ref="A39:C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C236"/>
  <sheetViews>
    <sheetView topLeftCell="A246" workbookViewId="0">
      <selection activeCell="C237" sqref="C237"/>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60" t="s">
        <v>165</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61" t="s">
        <v>165</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61" t="s">
        <v>165</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61" t="s">
        <v>165</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50"/>
    </row>
    <row r="157" spans="1:3" x14ac:dyDescent="0.2">
      <c r="A157" s="150"/>
    </row>
    <row r="158" spans="1:3" x14ac:dyDescent="0.2">
      <c r="A158" s="150"/>
    </row>
    <row r="159" spans="1:3" ht="13.5" thickBot="1" x14ac:dyDescent="0.25">
      <c r="A159" s="151"/>
    </row>
    <row r="160" spans="1:3" ht="22.5" thickTop="1" thickBot="1" x14ac:dyDescent="0.25">
      <c r="A160" s="136" t="s">
        <v>137</v>
      </c>
      <c r="B160" s="137"/>
    </row>
    <row r="161" spans="1:3" ht="13.5" thickBot="1" x14ac:dyDescent="0.25">
      <c r="A161" s="138" t="s">
        <v>138</v>
      </c>
      <c r="B161" s="139"/>
    </row>
    <row r="162" spans="1:3" ht="14.25" thickTop="1" thickBot="1" x14ac:dyDescent="0.25">
      <c r="A162" s="136" t="s">
        <v>139</v>
      </c>
      <c r="B162" s="137"/>
    </row>
    <row r="163" spans="1:3" ht="21.75" thickBot="1" x14ac:dyDescent="0.25">
      <c r="A163" s="140" t="s">
        <v>140</v>
      </c>
      <c r="B163" s="141"/>
    </row>
    <row r="164" spans="1:3" ht="13.5" thickBot="1" x14ac:dyDescent="0.25">
      <c r="A164" s="136" t="s">
        <v>141</v>
      </c>
      <c r="B164" s="142"/>
    </row>
    <row r="165" spans="1:3" ht="13.5" thickBot="1" x14ac:dyDescent="0.25">
      <c r="A165" s="140" t="s">
        <v>142</v>
      </c>
      <c r="B165" s="161" t="s">
        <v>165</v>
      </c>
    </row>
    <row r="168" spans="1:3" ht="13.5" thickBot="1" x14ac:dyDescent="0.25">
      <c r="A168" s="144" t="s">
        <v>143</v>
      </c>
      <c r="B168" s="145" t="s">
        <v>144</v>
      </c>
      <c r="C168" s="145" t="s">
        <v>145</v>
      </c>
    </row>
    <row r="169" spans="1:3" x14ac:dyDescent="0.2">
      <c r="A169" s="158"/>
    </row>
    <row r="170" spans="1:3" x14ac:dyDescent="0.2">
      <c r="A170" s="146"/>
      <c r="B170" s="147"/>
    </row>
    <row r="171" spans="1:3" x14ac:dyDescent="0.2">
      <c r="A171" s="146"/>
      <c r="B171" s="147"/>
      <c r="C171" s="147"/>
    </row>
    <row r="172" spans="1:3" x14ac:dyDescent="0.2">
      <c r="A172" s="146"/>
      <c r="B172" s="147"/>
      <c r="C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ht="13.5" thickBot="1" x14ac:dyDescent="0.25">
      <c r="A191" s="148" t="s">
        <v>146</v>
      </c>
      <c r="B191" s="145">
        <f>SUM(B169:B190)</f>
        <v>0</v>
      </c>
    </row>
    <row r="192" spans="1:3" ht="21.75" thickBot="1" x14ac:dyDescent="0.25">
      <c r="A192" s="136" t="s">
        <v>147</v>
      </c>
      <c r="B192" s="145">
        <f>B191/8</f>
        <v>0</v>
      </c>
    </row>
    <row r="197" spans="1:3" ht="13.5" thickBot="1" x14ac:dyDescent="0.25"/>
    <row r="198" spans="1:3" ht="22.5" thickTop="1" thickBot="1" x14ac:dyDescent="0.25">
      <c r="A198" s="136" t="s">
        <v>137</v>
      </c>
      <c r="B198" s="137"/>
    </row>
    <row r="199" spans="1:3" ht="13.5" thickBot="1" x14ac:dyDescent="0.25">
      <c r="A199" s="138" t="s">
        <v>138</v>
      </c>
      <c r="B199" s="139"/>
    </row>
    <row r="200" spans="1:3" ht="14.25" thickTop="1" thickBot="1" x14ac:dyDescent="0.25">
      <c r="A200" s="136" t="s">
        <v>139</v>
      </c>
      <c r="B200" s="137"/>
    </row>
    <row r="201" spans="1:3" ht="21.75" thickBot="1" x14ac:dyDescent="0.25">
      <c r="A201" s="140" t="s">
        <v>140</v>
      </c>
      <c r="B201" s="141"/>
    </row>
    <row r="202" spans="1:3" ht="13.5" thickBot="1" x14ac:dyDescent="0.25">
      <c r="A202" s="136" t="s">
        <v>141</v>
      </c>
      <c r="B202" s="142"/>
    </row>
    <row r="203" spans="1:3" ht="13.5" thickBot="1" x14ac:dyDescent="0.25">
      <c r="A203" s="140" t="s">
        <v>142</v>
      </c>
      <c r="B203" s="161" t="s">
        <v>165</v>
      </c>
    </row>
    <row r="206" spans="1:3" ht="13.5" thickBot="1" x14ac:dyDescent="0.25">
      <c r="A206" s="144" t="s">
        <v>143</v>
      </c>
      <c r="B206" s="145" t="s">
        <v>144</v>
      </c>
      <c r="C206" s="145" t="s">
        <v>145</v>
      </c>
    </row>
    <row r="207" spans="1:3" x14ac:dyDescent="0.2">
      <c r="A207" s="158"/>
    </row>
    <row r="208" spans="1:3" x14ac:dyDescent="0.2">
      <c r="A208" s="146"/>
      <c r="B208" s="147"/>
    </row>
    <row r="209" spans="1:3" x14ac:dyDescent="0.2">
      <c r="A209" s="146"/>
      <c r="B209" s="147"/>
      <c r="C209" s="147"/>
    </row>
    <row r="210" spans="1:3" x14ac:dyDescent="0.2">
      <c r="A210" s="146"/>
      <c r="B210" s="147"/>
      <c r="C210" s="147"/>
    </row>
    <row r="211" spans="1:3" x14ac:dyDescent="0.2">
      <c r="A211" s="146"/>
      <c r="B211" s="147"/>
      <c r="C211" s="147"/>
    </row>
    <row r="212" spans="1:3" x14ac:dyDescent="0.2">
      <c r="A212" s="146"/>
      <c r="B212" s="147"/>
      <c r="C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ht="13.5" thickBot="1" x14ac:dyDescent="0.25">
      <c r="A229" s="148" t="s">
        <v>146</v>
      </c>
      <c r="B229" s="145">
        <f>SUM(B207:B228)</f>
        <v>0</v>
      </c>
    </row>
    <row r="230" spans="1:3" ht="21.75" thickBot="1" x14ac:dyDescent="0.25">
      <c r="A230" s="136" t="s">
        <v>147</v>
      </c>
      <c r="B230" s="145">
        <f>B229/8</f>
        <v>0</v>
      </c>
    </row>
    <row r="232" spans="1:3" x14ac:dyDescent="0.2">
      <c r="A232" s="149"/>
      <c r="B232" s="123"/>
    </row>
    <row r="233" spans="1:3" x14ac:dyDescent="0.2">
      <c r="A233" s="149" t="s">
        <v>98</v>
      </c>
      <c r="B233" s="123"/>
    </row>
    <row r="236" spans="1:3" ht="32.25" thickBot="1" x14ac:dyDescent="0.25">
      <c r="A236" s="152" t="s">
        <v>149</v>
      </c>
      <c r="B236" s="153">
        <f>+B33+B74+B114+B154+B192+B230</f>
        <v>0</v>
      </c>
    </row>
  </sheetData>
  <mergeCells count="1">
    <mergeCell ref="A41:C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C240"/>
  <sheetViews>
    <sheetView topLeftCell="A220" workbookViewId="0">
      <selection activeCell="F236" sqref="F236"/>
    </sheetView>
  </sheetViews>
  <sheetFormatPr defaultRowHeight="12.75" x14ac:dyDescent="0.2"/>
  <cols>
    <col min="1" max="1" width="26.140625" customWidth="1"/>
    <col min="2" max="2" width="23.5703125" customWidth="1"/>
    <col min="3" max="3" width="25.85546875" customWidth="1"/>
  </cols>
  <sheetData>
    <row r="1" spans="1:3" ht="22.5" thickTop="1" thickBot="1" x14ac:dyDescent="0.25">
      <c r="A1" s="136" t="s">
        <v>137</v>
      </c>
      <c r="B1" s="137" t="s">
        <v>98</v>
      </c>
    </row>
    <row r="2" spans="1:3" ht="13.5" thickBot="1" x14ac:dyDescent="0.25">
      <c r="A2" s="138" t="s">
        <v>138</v>
      </c>
      <c r="B2" s="139" t="s">
        <v>162</v>
      </c>
    </row>
    <row r="3" spans="1:3" ht="14.25" thickTop="1" thickBot="1" x14ac:dyDescent="0.25">
      <c r="A3" s="136" t="s">
        <v>139</v>
      </c>
      <c r="B3" s="137"/>
    </row>
    <row r="4" spans="1:3" ht="21.75" thickBot="1" x14ac:dyDescent="0.25">
      <c r="A4" s="140" t="s">
        <v>140</v>
      </c>
      <c r="B4" s="141"/>
    </row>
    <row r="5" spans="1:3" ht="13.5" thickBot="1" x14ac:dyDescent="0.25">
      <c r="A5" s="136" t="s">
        <v>141</v>
      </c>
      <c r="B5" s="142"/>
    </row>
    <row r="6" spans="1:3" ht="13.5" thickBot="1" x14ac:dyDescent="0.25">
      <c r="A6" s="140" t="s">
        <v>142</v>
      </c>
      <c r="B6" s="143" t="s">
        <v>166</v>
      </c>
    </row>
    <row r="9" spans="1:3" ht="13.5" thickBot="1" x14ac:dyDescent="0.25">
      <c r="A9" s="144" t="s">
        <v>143</v>
      </c>
      <c r="B9" s="145" t="s">
        <v>144</v>
      </c>
      <c r="C9" s="145" t="s">
        <v>145</v>
      </c>
    </row>
    <row r="10" spans="1:3" x14ac:dyDescent="0.2">
      <c r="A10" s="146"/>
      <c r="B10" s="147"/>
      <c r="C10" s="147"/>
    </row>
    <row r="11" spans="1:3" x14ac:dyDescent="0.2">
      <c r="A11" s="146"/>
      <c r="B11" s="147"/>
      <c r="C11" s="147"/>
    </row>
    <row r="12" spans="1:3" x14ac:dyDescent="0.2">
      <c r="A12" s="146"/>
      <c r="B12" s="147"/>
      <c r="C12" s="147"/>
    </row>
    <row r="13" spans="1:3" x14ac:dyDescent="0.2">
      <c r="A13" s="146"/>
      <c r="B13" s="147"/>
      <c r="C13" s="147"/>
    </row>
    <row r="14" spans="1:3" x14ac:dyDescent="0.2">
      <c r="A14" s="146"/>
      <c r="B14" s="147"/>
      <c r="C14" s="147"/>
    </row>
    <row r="15" spans="1:3" x14ac:dyDescent="0.2">
      <c r="A15" s="146"/>
      <c r="B15" s="147"/>
      <c r="C15" s="147"/>
    </row>
    <row r="16" spans="1:3" x14ac:dyDescent="0.2">
      <c r="A16" s="146"/>
      <c r="B16" s="147"/>
      <c r="C16" s="147"/>
    </row>
    <row r="17" spans="1:3" x14ac:dyDescent="0.2">
      <c r="A17" s="146"/>
      <c r="B17" s="147"/>
      <c r="C17" s="147"/>
    </row>
    <row r="18" spans="1:3" x14ac:dyDescent="0.2">
      <c r="A18" s="146"/>
      <c r="B18" s="147"/>
      <c r="C18" s="147"/>
    </row>
    <row r="19" spans="1:3" x14ac:dyDescent="0.2">
      <c r="A19" s="146"/>
      <c r="B19" s="147"/>
      <c r="C19" s="147"/>
    </row>
    <row r="20" spans="1:3" x14ac:dyDescent="0.2">
      <c r="A20" s="146"/>
      <c r="B20" s="147"/>
      <c r="C20" s="147"/>
    </row>
    <row r="21" spans="1:3" x14ac:dyDescent="0.2">
      <c r="A21" s="146"/>
      <c r="B21" s="147"/>
      <c r="C21" s="147"/>
    </row>
    <row r="22" spans="1:3" x14ac:dyDescent="0.2">
      <c r="A22" s="146"/>
      <c r="B22" s="147"/>
      <c r="C22" s="147"/>
    </row>
    <row r="23" spans="1:3" x14ac:dyDescent="0.2">
      <c r="A23" s="146"/>
      <c r="B23" s="147"/>
      <c r="C23" s="147"/>
    </row>
    <row r="24" spans="1:3" x14ac:dyDescent="0.2">
      <c r="A24" s="146"/>
      <c r="B24" s="147"/>
      <c r="C24" s="147"/>
    </row>
    <row r="25" spans="1:3" x14ac:dyDescent="0.2">
      <c r="A25" s="146"/>
      <c r="B25" s="147"/>
      <c r="C25" s="147"/>
    </row>
    <row r="26" spans="1:3" x14ac:dyDescent="0.2">
      <c r="A26" s="146"/>
      <c r="B26" s="147"/>
      <c r="C26" s="147"/>
    </row>
    <row r="27" spans="1:3" x14ac:dyDescent="0.2">
      <c r="A27" s="146"/>
      <c r="B27" s="147"/>
      <c r="C27" s="147"/>
    </row>
    <row r="28" spans="1:3" x14ac:dyDescent="0.2">
      <c r="A28" s="146"/>
      <c r="B28" s="147"/>
      <c r="C28" s="147"/>
    </row>
    <row r="29" spans="1:3" x14ac:dyDescent="0.2">
      <c r="A29" s="146"/>
      <c r="B29" s="147"/>
      <c r="C29" s="147"/>
    </row>
    <row r="30" spans="1:3" x14ac:dyDescent="0.2">
      <c r="A30" s="146"/>
      <c r="B30" s="147"/>
      <c r="C30" s="147"/>
    </row>
    <row r="31" spans="1:3" x14ac:dyDescent="0.2">
      <c r="A31" s="146"/>
      <c r="B31" s="147"/>
      <c r="C31" s="147"/>
    </row>
    <row r="32" spans="1:3" ht="13.5" thickBot="1" x14ac:dyDescent="0.25">
      <c r="A32" s="148" t="s">
        <v>146</v>
      </c>
      <c r="B32" s="145">
        <f>SUM(B10:B31)</f>
        <v>0</v>
      </c>
    </row>
    <row r="33" spans="1:3" ht="21.75" thickBot="1" x14ac:dyDescent="0.25">
      <c r="A33" s="148" t="s">
        <v>147</v>
      </c>
      <c r="B33" s="145">
        <f>B32/8</f>
        <v>0</v>
      </c>
    </row>
    <row r="35" spans="1:3" x14ac:dyDescent="0.2">
      <c r="A35" s="149"/>
      <c r="B35" s="123"/>
    </row>
    <row r="36" spans="1:3" x14ac:dyDescent="0.2">
      <c r="A36" s="149" t="s">
        <v>98</v>
      </c>
      <c r="B36" s="123"/>
    </row>
    <row r="37" spans="1:3" x14ac:dyDescent="0.2">
      <c r="A37" s="150"/>
    </row>
    <row r="38" spans="1:3" x14ac:dyDescent="0.2">
      <c r="A38" s="150"/>
    </row>
    <row r="39" spans="1:3" x14ac:dyDescent="0.2">
      <c r="A39" s="150"/>
    </row>
    <row r="40" spans="1:3" x14ac:dyDescent="0.2">
      <c r="A40" s="151"/>
    </row>
    <row r="41" spans="1:3" ht="13.5" thickBot="1" x14ac:dyDescent="0.25">
      <c r="A41" s="248"/>
      <c r="B41" s="248"/>
      <c r="C41" s="248"/>
    </row>
    <row r="42" spans="1:3" ht="22.5" thickTop="1" thickBot="1" x14ac:dyDescent="0.25">
      <c r="A42" s="136" t="s">
        <v>137</v>
      </c>
      <c r="B42" s="137"/>
    </row>
    <row r="43" spans="1:3" ht="13.5" thickBot="1" x14ac:dyDescent="0.25">
      <c r="A43" s="138" t="s">
        <v>138</v>
      </c>
      <c r="B43" s="139" t="s">
        <v>148</v>
      </c>
    </row>
    <row r="44" spans="1:3" ht="14.25" thickTop="1" thickBot="1" x14ac:dyDescent="0.25">
      <c r="A44" s="136" t="s">
        <v>139</v>
      </c>
      <c r="B44" s="137"/>
    </row>
    <row r="45" spans="1:3" ht="21.75" thickBot="1" x14ac:dyDescent="0.25">
      <c r="A45" s="140" t="s">
        <v>140</v>
      </c>
      <c r="B45" s="141"/>
    </row>
    <row r="46" spans="1:3" ht="13.5" thickBot="1" x14ac:dyDescent="0.25">
      <c r="A46" s="136" t="s">
        <v>141</v>
      </c>
      <c r="B46" s="142"/>
    </row>
    <row r="47" spans="1:3" ht="13.5" thickBot="1" x14ac:dyDescent="0.25">
      <c r="A47" s="140" t="s">
        <v>142</v>
      </c>
      <c r="B47" s="143" t="s">
        <v>166</v>
      </c>
    </row>
    <row r="50" spans="1:3" ht="13.5" thickBot="1" x14ac:dyDescent="0.25">
      <c r="A50" s="144" t="s">
        <v>143</v>
      </c>
      <c r="B50" s="145" t="s">
        <v>144</v>
      </c>
      <c r="C50" s="145" t="s">
        <v>145</v>
      </c>
    </row>
    <row r="51" spans="1:3" x14ac:dyDescent="0.2">
      <c r="A51" s="146"/>
      <c r="B51" s="147"/>
      <c r="C51" s="147"/>
    </row>
    <row r="52" spans="1:3" x14ac:dyDescent="0.2">
      <c r="A52" s="146"/>
      <c r="B52" s="147"/>
      <c r="C52" s="147"/>
    </row>
    <row r="53" spans="1:3" x14ac:dyDescent="0.2">
      <c r="A53" s="146"/>
      <c r="B53" s="147"/>
      <c r="C53" s="147"/>
    </row>
    <row r="54" spans="1:3" x14ac:dyDescent="0.2">
      <c r="A54" s="146"/>
      <c r="B54" s="147"/>
      <c r="C54" s="147"/>
    </row>
    <row r="55" spans="1:3" x14ac:dyDescent="0.2">
      <c r="A55" s="146"/>
      <c r="B55" s="147"/>
      <c r="C55" s="147"/>
    </row>
    <row r="56" spans="1:3" x14ac:dyDescent="0.2">
      <c r="A56" s="146"/>
      <c r="B56" s="147"/>
      <c r="C56" s="147"/>
    </row>
    <row r="57" spans="1:3" x14ac:dyDescent="0.2">
      <c r="A57" s="146"/>
      <c r="B57" s="147"/>
      <c r="C57" s="147"/>
    </row>
    <row r="58" spans="1:3" x14ac:dyDescent="0.2">
      <c r="A58" s="146"/>
      <c r="B58" s="147"/>
      <c r="C58" s="147"/>
    </row>
    <row r="59" spans="1:3" x14ac:dyDescent="0.2">
      <c r="A59" s="146"/>
      <c r="B59" s="147"/>
      <c r="C59" s="147"/>
    </row>
    <row r="60" spans="1:3" x14ac:dyDescent="0.2">
      <c r="A60" s="146"/>
      <c r="B60" s="147"/>
      <c r="C60" s="147"/>
    </row>
    <row r="61" spans="1:3" x14ac:dyDescent="0.2">
      <c r="A61" s="146"/>
      <c r="B61" s="147"/>
      <c r="C61" s="147"/>
    </row>
    <row r="62" spans="1:3" x14ac:dyDescent="0.2">
      <c r="A62" s="146"/>
      <c r="B62" s="147"/>
      <c r="C62" s="147"/>
    </row>
    <row r="63" spans="1:3" x14ac:dyDescent="0.2">
      <c r="A63" s="146"/>
      <c r="B63" s="147"/>
      <c r="C63" s="147"/>
    </row>
    <row r="64" spans="1:3" x14ac:dyDescent="0.2">
      <c r="A64" s="146"/>
      <c r="B64" s="147"/>
      <c r="C64" s="147"/>
    </row>
    <row r="65" spans="1:3" x14ac:dyDescent="0.2">
      <c r="A65" s="146"/>
      <c r="B65" s="147"/>
      <c r="C65" s="147"/>
    </row>
    <row r="66" spans="1:3" x14ac:dyDescent="0.2">
      <c r="A66" s="146"/>
      <c r="B66" s="147"/>
      <c r="C66" s="147"/>
    </row>
    <row r="67" spans="1:3" x14ac:dyDescent="0.2">
      <c r="A67" s="146"/>
      <c r="B67" s="147"/>
      <c r="C67" s="147"/>
    </row>
    <row r="68" spans="1:3" x14ac:dyDescent="0.2">
      <c r="A68" s="146"/>
      <c r="B68" s="147"/>
      <c r="C68" s="147"/>
    </row>
    <row r="69" spans="1:3" x14ac:dyDescent="0.2">
      <c r="A69" s="146"/>
      <c r="B69" s="147"/>
      <c r="C69" s="147"/>
    </row>
    <row r="70" spans="1:3" x14ac:dyDescent="0.2">
      <c r="A70" s="146"/>
      <c r="B70" s="147"/>
      <c r="C70" s="147"/>
    </row>
    <row r="71" spans="1:3" x14ac:dyDescent="0.2">
      <c r="A71" s="146"/>
      <c r="B71" s="147"/>
      <c r="C71" s="147"/>
    </row>
    <row r="72" spans="1:3" x14ac:dyDescent="0.2">
      <c r="A72" s="146"/>
      <c r="B72" s="147"/>
      <c r="C72" s="147"/>
    </row>
    <row r="73" spans="1:3" ht="13.5" thickBot="1" x14ac:dyDescent="0.25">
      <c r="A73" s="148" t="s">
        <v>146</v>
      </c>
      <c r="B73" s="145">
        <f>SUM(B51:B72)</f>
        <v>0</v>
      </c>
    </row>
    <row r="74" spans="1:3" ht="21.75" thickBot="1" x14ac:dyDescent="0.25">
      <c r="A74" s="136" t="s">
        <v>147</v>
      </c>
      <c r="B74" s="145">
        <f>B73/8</f>
        <v>0</v>
      </c>
    </row>
    <row r="76" spans="1:3" x14ac:dyDescent="0.2">
      <c r="A76" s="149"/>
      <c r="B76" s="123"/>
    </row>
    <row r="77" spans="1:3" x14ac:dyDescent="0.2">
      <c r="A77" s="149" t="s">
        <v>98</v>
      </c>
      <c r="B77" s="123"/>
    </row>
    <row r="82" spans="1:3" ht="22.5" thickTop="1" thickBot="1" x14ac:dyDescent="0.25">
      <c r="A82" s="136" t="s">
        <v>137</v>
      </c>
      <c r="B82" s="137"/>
    </row>
    <row r="83" spans="1:3" ht="13.5" thickBot="1" x14ac:dyDescent="0.25">
      <c r="A83" s="138" t="s">
        <v>138</v>
      </c>
      <c r="B83" s="139" t="s">
        <v>148</v>
      </c>
    </row>
    <row r="84" spans="1:3" ht="14.25" thickTop="1" thickBot="1" x14ac:dyDescent="0.25">
      <c r="A84" s="136" t="s">
        <v>139</v>
      </c>
      <c r="B84" s="137"/>
    </row>
    <row r="85" spans="1:3" ht="21.75" thickBot="1" x14ac:dyDescent="0.25">
      <c r="A85" s="140" t="s">
        <v>140</v>
      </c>
      <c r="B85" s="141"/>
    </row>
    <row r="86" spans="1:3" ht="13.5" thickBot="1" x14ac:dyDescent="0.25">
      <c r="A86" s="136" t="s">
        <v>141</v>
      </c>
      <c r="B86" s="142"/>
    </row>
    <row r="87" spans="1:3" ht="13.5" thickBot="1" x14ac:dyDescent="0.25">
      <c r="A87" s="140" t="s">
        <v>142</v>
      </c>
      <c r="B87" s="143" t="s">
        <v>166</v>
      </c>
    </row>
    <row r="90" spans="1:3" ht="13.5" thickBot="1" x14ac:dyDescent="0.25">
      <c r="A90" s="144" t="s">
        <v>143</v>
      </c>
      <c r="B90" s="145" t="s">
        <v>144</v>
      </c>
      <c r="C90" s="145" t="s">
        <v>145</v>
      </c>
    </row>
    <row r="91" spans="1:3" x14ac:dyDescent="0.2">
      <c r="A91" s="146"/>
      <c r="B91" s="147"/>
      <c r="C91" s="147"/>
    </row>
    <row r="92" spans="1:3" x14ac:dyDescent="0.2">
      <c r="A92" s="146"/>
      <c r="B92" s="147"/>
      <c r="C92" s="147"/>
    </row>
    <row r="93" spans="1:3" x14ac:dyDescent="0.2">
      <c r="A93" s="146"/>
      <c r="B93" s="147"/>
      <c r="C93" s="147"/>
    </row>
    <row r="94" spans="1:3" x14ac:dyDescent="0.2">
      <c r="A94" s="146"/>
      <c r="B94" s="147"/>
      <c r="C94" s="147"/>
    </row>
    <row r="95" spans="1:3" x14ac:dyDescent="0.2">
      <c r="A95" s="146"/>
      <c r="B95" s="147"/>
      <c r="C95" s="147"/>
    </row>
    <row r="96" spans="1:3" x14ac:dyDescent="0.2">
      <c r="A96" s="146"/>
      <c r="B96" s="147"/>
      <c r="C96" s="147"/>
    </row>
    <row r="97" spans="1:3" x14ac:dyDescent="0.2">
      <c r="A97" s="146"/>
      <c r="B97" s="147"/>
      <c r="C97" s="147"/>
    </row>
    <row r="98" spans="1:3" x14ac:dyDescent="0.2">
      <c r="A98" s="146"/>
      <c r="B98" s="147"/>
      <c r="C98" s="147"/>
    </row>
    <row r="99" spans="1:3" x14ac:dyDescent="0.2">
      <c r="A99" s="146"/>
      <c r="B99" s="147"/>
      <c r="C99" s="147"/>
    </row>
    <row r="100" spans="1:3" x14ac:dyDescent="0.2">
      <c r="A100" s="146"/>
      <c r="B100" s="147"/>
      <c r="C100" s="147"/>
    </row>
    <row r="101" spans="1:3" x14ac:dyDescent="0.2">
      <c r="A101" s="146"/>
      <c r="B101" s="147"/>
      <c r="C101" s="147"/>
    </row>
    <row r="102" spans="1:3" x14ac:dyDescent="0.2">
      <c r="A102" s="146"/>
      <c r="B102" s="147"/>
      <c r="C102" s="147"/>
    </row>
    <row r="103" spans="1:3" x14ac:dyDescent="0.2">
      <c r="A103" s="146"/>
      <c r="B103" s="147"/>
      <c r="C103" s="147"/>
    </row>
    <row r="104" spans="1:3" x14ac:dyDescent="0.2">
      <c r="A104" s="146"/>
      <c r="B104" s="147"/>
      <c r="C104" s="147"/>
    </row>
    <row r="105" spans="1:3" x14ac:dyDescent="0.2">
      <c r="A105" s="146"/>
      <c r="B105" s="147"/>
      <c r="C105" s="147"/>
    </row>
    <row r="106" spans="1:3" x14ac:dyDescent="0.2">
      <c r="A106" s="146"/>
      <c r="B106" s="147"/>
      <c r="C106" s="147"/>
    </row>
    <row r="107" spans="1:3" x14ac:dyDescent="0.2">
      <c r="A107" s="146"/>
      <c r="B107" s="147"/>
      <c r="C107" s="147"/>
    </row>
    <row r="108" spans="1:3" x14ac:dyDescent="0.2">
      <c r="A108" s="146"/>
      <c r="B108" s="147"/>
      <c r="C108" s="147"/>
    </row>
    <row r="109" spans="1:3" x14ac:dyDescent="0.2">
      <c r="A109" s="146"/>
      <c r="B109" s="147"/>
      <c r="C109" s="147"/>
    </row>
    <row r="110" spans="1:3" x14ac:dyDescent="0.2">
      <c r="A110" s="146"/>
      <c r="B110" s="147"/>
      <c r="C110" s="147"/>
    </row>
    <row r="111" spans="1:3" x14ac:dyDescent="0.2">
      <c r="A111" s="146"/>
      <c r="B111" s="147"/>
      <c r="C111" s="147"/>
    </row>
    <row r="112" spans="1:3" x14ac:dyDescent="0.2">
      <c r="A112" s="146"/>
      <c r="B112" s="147"/>
      <c r="C112" s="147"/>
    </row>
    <row r="113" spans="1:2" ht="13.5" thickBot="1" x14ac:dyDescent="0.25">
      <c r="A113" s="148" t="s">
        <v>146</v>
      </c>
      <c r="B113" s="145">
        <f>SUM(B91:B112)</f>
        <v>0</v>
      </c>
    </row>
    <row r="114" spans="1:2" ht="21.75" thickBot="1" x14ac:dyDescent="0.25">
      <c r="A114" s="136" t="s">
        <v>147</v>
      </c>
      <c r="B114" s="145">
        <f>B113/8</f>
        <v>0</v>
      </c>
    </row>
    <row r="116" spans="1:2" x14ac:dyDescent="0.2">
      <c r="A116" s="149"/>
      <c r="B116" s="123"/>
    </row>
    <row r="117" spans="1:2" x14ac:dyDescent="0.2">
      <c r="A117" s="149" t="s">
        <v>98</v>
      </c>
      <c r="B117" s="123"/>
    </row>
    <row r="121" spans="1:2" ht="13.5" thickBot="1" x14ac:dyDescent="0.25"/>
    <row r="122" spans="1:2" ht="22.5" thickTop="1" thickBot="1" x14ac:dyDescent="0.25">
      <c r="A122" s="136" t="s">
        <v>137</v>
      </c>
      <c r="B122" s="137"/>
    </row>
    <row r="123" spans="1:2" ht="13.5" thickBot="1" x14ac:dyDescent="0.25">
      <c r="A123" s="138" t="s">
        <v>138</v>
      </c>
      <c r="B123" s="139"/>
    </row>
    <row r="124" spans="1:2" ht="14.25" thickTop="1" thickBot="1" x14ac:dyDescent="0.25">
      <c r="A124" s="136" t="s">
        <v>139</v>
      </c>
      <c r="B124" s="137"/>
    </row>
    <row r="125" spans="1:2" ht="21.75" thickBot="1" x14ac:dyDescent="0.25">
      <c r="A125" s="140" t="s">
        <v>140</v>
      </c>
      <c r="B125" s="139"/>
    </row>
    <row r="126" spans="1:2" ht="13.5" thickBot="1" x14ac:dyDescent="0.25">
      <c r="A126" s="136" t="s">
        <v>141</v>
      </c>
      <c r="B126" s="142"/>
    </row>
    <row r="127" spans="1:2" ht="13.5" thickBot="1" x14ac:dyDescent="0.25">
      <c r="A127" s="140" t="s">
        <v>142</v>
      </c>
      <c r="B127" s="143" t="s">
        <v>166</v>
      </c>
    </row>
    <row r="130" spans="1:3" ht="13.5" thickBot="1" x14ac:dyDescent="0.25">
      <c r="A130" s="144" t="s">
        <v>143</v>
      </c>
      <c r="B130" s="145" t="s">
        <v>144</v>
      </c>
      <c r="C130" s="145" t="s">
        <v>145</v>
      </c>
    </row>
    <row r="131" spans="1:3" x14ac:dyDescent="0.2">
      <c r="A131" s="158"/>
    </row>
    <row r="132" spans="1:3" x14ac:dyDescent="0.2">
      <c r="A132" s="146"/>
      <c r="B132" s="147"/>
      <c r="C132" s="147"/>
    </row>
    <row r="133" spans="1:3" x14ac:dyDescent="0.2">
      <c r="A133" s="146"/>
      <c r="B133" s="147"/>
      <c r="C133" s="147"/>
    </row>
    <row r="134" spans="1:3" x14ac:dyDescent="0.2">
      <c r="A134" s="146"/>
      <c r="B134" s="147"/>
    </row>
    <row r="135" spans="1:3" x14ac:dyDescent="0.2">
      <c r="A135" s="146"/>
      <c r="B135" s="147"/>
      <c r="C135" s="147"/>
    </row>
    <row r="136" spans="1:3" x14ac:dyDescent="0.2">
      <c r="A136" s="146"/>
      <c r="B136" s="147"/>
      <c r="C136" s="147"/>
    </row>
    <row r="137" spans="1:3" x14ac:dyDescent="0.2">
      <c r="A137" s="146"/>
      <c r="B137" s="147"/>
      <c r="C137" s="147"/>
    </row>
    <row r="138" spans="1:3" x14ac:dyDescent="0.2">
      <c r="A138" s="146"/>
      <c r="B138" s="147"/>
      <c r="C138" s="147"/>
    </row>
    <row r="139" spans="1:3" x14ac:dyDescent="0.2">
      <c r="A139" s="146"/>
      <c r="B139" s="147"/>
      <c r="C139" s="147"/>
    </row>
    <row r="140" spans="1:3" x14ac:dyDescent="0.2">
      <c r="A140" s="146"/>
      <c r="B140" s="147"/>
      <c r="C140" s="147"/>
    </row>
    <row r="141" spans="1:3" x14ac:dyDescent="0.2">
      <c r="A141" s="146"/>
      <c r="B141" s="147"/>
      <c r="C141" s="147"/>
    </row>
    <row r="142" spans="1:3" x14ac:dyDescent="0.2">
      <c r="A142" s="146"/>
      <c r="B142" s="147"/>
      <c r="C142" s="147"/>
    </row>
    <row r="143" spans="1:3" x14ac:dyDescent="0.2">
      <c r="A143" s="146"/>
      <c r="B143" s="147"/>
      <c r="C143" s="147"/>
    </row>
    <row r="144" spans="1:3" x14ac:dyDescent="0.2">
      <c r="A144" s="146"/>
      <c r="B144" s="147"/>
      <c r="C144" s="147"/>
    </row>
    <row r="145" spans="1:3" x14ac:dyDescent="0.2">
      <c r="A145" s="146"/>
      <c r="B145" s="147"/>
      <c r="C145" s="147"/>
    </row>
    <row r="146" spans="1:3" x14ac:dyDescent="0.2">
      <c r="A146" s="146"/>
      <c r="B146" s="147"/>
      <c r="C146" s="147"/>
    </row>
    <row r="147" spans="1:3" x14ac:dyDescent="0.2">
      <c r="A147" s="146"/>
      <c r="B147" s="147"/>
      <c r="C147" s="147"/>
    </row>
    <row r="148" spans="1:3" x14ac:dyDescent="0.2">
      <c r="A148" s="146"/>
      <c r="B148" s="147"/>
      <c r="C148" s="147"/>
    </row>
    <row r="149" spans="1:3" x14ac:dyDescent="0.2">
      <c r="A149" s="146"/>
      <c r="B149" s="147"/>
      <c r="C149" s="147"/>
    </row>
    <row r="150" spans="1:3" x14ac:dyDescent="0.2">
      <c r="A150" s="146"/>
      <c r="B150" s="147"/>
      <c r="C150" s="147"/>
    </row>
    <row r="151" spans="1:3" x14ac:dyDescent="0.2">
      <c r="A151" s="146"/>
      <c r="B151" s="147"/>
      <c r="C151" s="147"/>
    </row>
    <row r="152" spans="1:3" x14ac:dyDescent="0.2">
      <c r="A152" s="146"/>
      <c r="B152" s="147"/>
      <c r="C152" s="147"/>
    </row>
    <row r="153" spans="1:3" ht="13.5" thickBot="1" x14ac:dyDescent="0.25">
      <c r="A153" s="148" t="s">
        <v>146</v>
      </c>
      <c r="B153" s="145">
        <f>SUM(B131:B152)</f>
        <v>0</v>
      </c>
    </row>
    <row r="154" spans="1:3" ht="21.75" thickBot="1" x14ac:dyDescent="0.25">
      <c r="A154" s="148" t="s">
        <v>147</v>
      </c>
      <c r="B154" s="145">
        <f>B153/8</f>
        <v>0</v>
      </c>
    </row>
    <row r="156" spans="1:3" x14ac:dyDescent="0.2">
      <c r="A156" s="149"/>
      <c r="B156" s="123"/>
    </row>
    <row r="157" spans="1:3" x14ac:dyDescent="0.2">
      <c r="A157" s="149" t="s">
        <v>98</v>
      </c>
      <c r="B157" s="123"/>
    </row>
    <row r="158" spans="1:3" x14ac:dyDescent="0.2">
      <c r="A158" s="150"/>
    </row>
    <row r="159" spans="1:3" x14ac:dyDescent="0.2">
      <c r="A159" s="150"/>
    </row>
    <row r="160" spans="1:3" x14ac:dyDescent="0.2">
      <c r="A160" s="150"/>
    </row>
    <row r="161" spans="1:3" ht="13.5" thickBot="1" x14ac:dyDescent="0.25">
      <c r="A161" s="151"/>
    </row>
    <row r="162" spans="1:3" ht="22.5" thickTop="1" thickBot="1" x14ac:dyDescent="0.25">
      <c r="A162" s="136" t="s">
        <v>137</v>
      </c>
      <c r="B162" s="137"/>
    </row>
    <row r="163" spans="1:3" ht="13.5" thickBot="1" x14ac:dyDescent="0.25">
      <c r="A163" s="138" t="s">
        <v>138</v>
      </c>
      <c r="B163" s="139"/>
    </row>
    <row r="164" spans="1:3" ht="14.25" thickTop="1" thickBot="1" x14ac:dyDescent="0.25">
      <c r="A164" s="136" t="s">
        <v>139</v>
      </c>
      <c r="B164" s="137"/>
    </row>
    <row r="165" spans="1:3" ht="21.75" thickBot="1" x14ac:dyDescent="0.25">
      <c r="A165" s="140" t="s">
        <v>140</v>
      </c>
      <c r="B165" s="141"/>
    </row>
    <row r="166" spans="1:3" ht="13.5" thickBot="1" x14ac:dyDescent="0.25">
      <c r="A166" s="136" t="s">
        <v>141</v>
      </c>
      <c r="B166" s="142"/>
    </row>
    <row r="167" spans="1:3" ht="13.5" thickBot="1" x14ac:dyDescent="0.25">
      <c r="A167" s="140" t="s">
        <v>142</v>
      </c>
      <c r="B167" s="143" t="s">
        <v>166</v>
      </c>
    </row>
    <row r="170" spans="1:3" ht="13.5" thickBot="1" x14ac:dyDescent="0.25">
      <c r="A170" s="144" t="s">
        <v>143</v>
      </c>
      <c r="B170" s="145" t="s">
        <v>144</v>
      </c>
      <c r="C170" s="145" t="s">
        <v>145</v>
      </c>
    </row>
    <row r="171" spans="1:3" x14ac:dyDescent="0.2">
      <c r="A171" s="158"/>
    </row>
    <row r="172" spans="1:3" x14ac:dyDescent="0.2">
      <c r="A172" s="146"/>
      <c r="B172" s="147"/>
    </row>
    <row r="173" spans="1:3" x14ac:dyDescent="0.2">
      <c r="A173" s="146"/>
      <c r="B173" s="147"/>
      <c r="C173" s="147"/>
    </row>
    <row r="174" spans="1:3" x14ac:dyDescent="0.2">
      <c r="A174" s="146"/>
      <c r="B174" s="147"/>
      <c r="C174" s="147"/>
    </row>
    <row r="175" spans="1:3" x14ac:dyDescent="0.2">
      <c r="A175" s="146"/>
      <c r="B175" s="147"/>
      <c r="C175" s="147"/>
    </row>
    <row r="176" spans="1:3" x14ac:dyDescent="0.2">
      <c r="A176" s="146"/>
      <c r="B176" s="147"/>
      <c r="C176" s="147"/>
    </row>
    <row r="177" spans="1:3" x14ac:dyDescent="0.2">
      <c r="A177" s="146"/>
      <c r="B177" s="147"/>
      <c r="C177" s="147"/>
    </row>
    <row r="178" spans="1:3" x14ac:dyDescent="0.2">
      <c r="A178" s="146"/>
      <c r="B178" s="147"/>
      <c r="C178" s="147"/>
    </row>
    <row r="179" spans="1:3" x14ac:dyDescent="0.2">
      <c r="A179" s="146"/>
      <c r="B179" s="147"/>
      <c r="C179" s="147"/>
    </row>
    <row r="180" spans="1:3" x14ac:dyDescent="0.2">
      <c r="A180" s="146"/>
      <c r="B180" s="147"/>
      <c r="C180" s="147"/>
    </row>
    <row r="181" spans="1:3" x14ac:dyDescent="0.2">
      <c r="A181" s="146"/>
      <c r="B181" s="147"/>
      <c r="C181" s="147"/>
    </row>
    <row r="182" spans="1:3" x14ac:dyDescent="0.2">
      <c r="A182" s="146"/>
      <c r="B182" s="147"/>
      <c r="C182" s="147"/>
    </row>
    <row r="183" spans="1:3" x14ac:dyDescent="0.2">
      <c r="A183" s="146"/>
      <c r="B183" s="147"/>
      <c r="C183" s="147"/>
    </row>
    <row r="184" spans="1:3" x14ac:dyDescent="0.2">
      <c r="A184" s="146"/>
      <c r="B184" s="147"/>
      <c r="C184" s="147"/>
    </row>
    <row r="185" spans="1:3" x14ac:dyDescent="0.2">
      <c r="A185" s="146"/>
      <c r="B185" s="147"/>
      <c r="C185" s="147"/>
    </row>
    <row r="186" spans="1:3" x14ac:dyDescent="0.2">
      <c r="A186" s="146"/>
      <c r="B186" s="147"/>
      <c r="C186" s="147"/>
    </row>
    <row r="187" spans="1:3" x14ac:dyDescent="0.2">
      <c r="A187" s="146"/>
      <c r="B187" s="147"/>
      <c r="C187" s="147"/>
    </row>
    <row r="188" spans="1:3" x14ac:dyDescent="0.2">
      <c r="A188" s="146"/>
      <c r="B188" s="147"/>
      <c r="C188" s="147"/>
    </row>
    <row r="189" spans="1:3" x14ac:dyDescent="0.2">
      <c r="A189" s="146"/>
      <c r="B189" s="147"/>
      <c r="C189" s="147"/>
    </row>
    <row r="190" spans="1:3" x14ac:dyDescent="0.2">
      <c r="A190" s="146"/>
      <c r="B190" s="147"/>
      <c r="C190" s="147"/>
    </row>
    <row r="191" spans="1:3" x14ac:dyDescent="0.2">
      <c r="A191" s="146"/>
      <c r="B191" s="147"/>
      <c r="C191" s="147"/>
    </row>
    <row r="192" spans="1:3" x14ac:dyDescent="0.2">
      <c r="A192" s="146"/>
      <c r="B192" s="147"/>
      <c r="C192" s="147"/>
    </row>
    <row r="193" spans="1:2" ht="13.5" thickBot="1" x14ac:dyDescent="0.25">
      <c r="A193" s="148" t="s">
        <v>146</v>
      </c>
      <c r="B193" s="145">
        <f>SUM(B171:B192)</f>
        <v>0</v>
      </c>
    </row>
    <row r="194" spans="1:2" ht="21.75" thickBot="1" x14ac:dyDescent="0.25">
      <c r="A194" s="136" t="s">
        <v>147</v>
      </c>
      <c r="B194" s="145">
        <f>B193/8</f>
        <v>0</v>
      </c>
    </row>
    <row r="196" spans="1:2" x14ac:dyDescent="0.2">
      <c r="A196" s="149"/>
      <c r="B196" s="123"/>
    </row>
    <row r="197" spans="1:2" x14ac:dyDescent="0.2">
      <c r="A197" s="149" t="s">
        <v>98</v>
      </c>
      <c r="B197" s="123"/>
    </row>
    <row r="201" spans="1:2" ht="13.5" thickBot="1" x14ac:dyDescent="0.25"/>
    <row r="202" spans="1:2" ht="22.5" thickTop="1" thickBot="1" x14ac:dyDescent="0.25">
      <c r="A202" s="136" t="s">
        <v>137</v>
      </c>
      <c r="B202" s="137"/>
    </row>
    <row r="203" spans="1:2" ht="13.5" thickBot="1" x14ac:dyDescent="0.25">
      <c r="A203" s="138" t="s">
        <v>138</v>
      </c>
      <c r="B203" s="139"/>
    </row>
    <row r="204" spans="1:2" ht="14.25" thickTop="1" thickBot="1" x14ac:dyDescent="0.25">
      <c r="A204" s="136" t="s">
        <v>139</v>
      </c>
      <c r="B204" s="137"/>
    </row>
    <row r="205" spans="1:2" ht="21.75" thickBot="1" x14ac:dyDescent="0.25">
      <c r="A205" s="140" t="s">
        <v>140</v>
      </c>
      <c r="B205" s="141"/>
    </row>
    <row r="206" spans="1:2" ht="13.5" thickBot="1" x14ac:dyDescent="0.25">
      <c r="A206" s="136" t="s">
        <v>141</v>
      </c>
      <c r="B206" s="142"/>
    </row>
    <row r="207" spans="1:2" ht="13.5" thickBot="1" x14ac:dyDescent="0.25">
      <c r="A207" s="140" t="s">
        <v>142</v>
      </c>
      <c r="B207" s="143" t="s">
        <v>166</v>
      </c>
    </row>
    <row r="210" spans="1:3" ht="13.5" thickBot="1" x14ac:dyDescent="0.25">
      <c r="A210" s="144" t="s">
        <v>143</v>
      </c>
      <c r="B210" s="145" t="s">
        <v>144</v>
      </c>
      <c r="C210" s="145" t="s">
        <v>145</v>
      </c>
    </row>
    <row r="211" spans="1:3" x14ac:dyDescent="0.2">
      <c r="A211" s="158"/>
    </row>
    <row r="212" spans="1:3" x14ac:dyDescent="0.2">
      <c r="A212" s="146"/>
      <c r="B212" s="147"/>
    </row>
    <row r="213" spans="1:3" x14ac:dyDescent="0.2">
      <c r="A213" s="146"/>
      <c r="B213" s="147"/>
      <c r="C213" s="147"/>
    </row>
    <row r="214" spans="1:3" x14ac:dyDescent="0.2">
      <c r="A214" s="146"/>
      <c r="B214" s="147"/>
      <c r="C214" s="147"/>
    </row>
    <row r="215" spans="1:3" x14ac:dyDescent="0.2">
      <c r="A215" s="146"/>
      <c r="B215" s="147"/>
      <c r="C215" s="147"/>
    </row>
    <row r="216" spans="1:3" x14ac:dyDescent="0.2">
      <c r="A216" s="146"/>
      <c r="B216" s="147"/>
      <c r="C216" s="147"/>
    </row>
    <row r="217" spans="1:3" x14ac:dyDescent="0.2">
      <c r="A217" s="146"/>
      <c r="B217" s="147"/>
      <c r="C217" s="147"/>
    </row>
    <row r="218" spans="1:3" x14ac:dyDescent="0.2">
      <c r="A218" s="146"/>
      <c r="B218" s="147"/>
      <c r="C218" s="147"/>
    </row>
    <row r="219" spans="1:3" x14ac:dyDescent="0.2">
      <c r="A219" s="146"/>
      <c r="B219" s="147"/>
      <c r="C219" s="147"/>
    </row>
    <row r="220" spans="1:3" x14ac:dyDescent="0.2">
      <c r="A220" s="146"/>
      <c r="B220" s="147"/>
      <c r="C220" s="147"/>
    </row>
    <row r="221" spans="1:3" x14ac:dyDescent="0.2">
      <c r="A221" s="146"/>
      <c r="B221" s="147"/>
      <c r="C221" s="147"/>
    </row>
    <row r="222" spans="1:3" x14ac:dyDescent="0.2">
      <c r="A222" s="146"/>
      <c r="B222" s="147"/>
      <c r="C222" s="147"/>
    </row>
    <row r="223" spans="1:3" x14ac:dyDescent="0.2">
      <c r="A223" s="146"/>
      <c r="B223" s="147"/>
      <c r="C223" s="147"/>
    </row>
    <row r="224" spans="1:3" x14ac:dyDescent="0.2">
      <c r="A224" s="146"/>
      <c r="B224" s="147"/>
      <c r="C224" s="147"/>
    </row>
    <row r="225" spans="1:3" x14ac:dyDescent="0.2">
      <c r="A225" s="146"/>
      <c r="B225" s="147"/>
      <c r="C225" s="147"/>
    </row>
    <row r="226" spans="1:3" x14ac:dyDescent="0.2">
      <c r="A226" s="146"/>
      <c r="B226" s="147"/>
      <c r="C226" s="147"/>
    </row>
    <row r="227" spans="1:3" x14ac:dyDescent="0.2">
      <c r="A227" s="146"/>
      <c r="B227" s="147"/>
      <c r="C227" s="147"/>
    </row>
    <row r="228" spans="1:3" x14ac:dyDescent="0.2">
      <c r="A228" s="146"/>
      <c r="B228" s="147"/>
      <c r="C228" s="147"/>
    </row>
    <row r="229" spans="1:3" x14ac:dyDescent="0.2">
      <c r="A229" s="146"/>
      <c r="B229" s="147"/>
      <c r="C229" s="147"/>
    </row>
    <row r="230" spans="1:3" x14ac:dyDescent="0.2">
      <c r="A230" s="146"/>
      <c r="B230" s="147"/>
      <c r="C230" s="147"/>
    </row>
    <row r="231" spans="1:3" x14ac:dyDescent="0.2">
      <c r="A231" s="146"/>
      <c r="B231" s="147"/>
      <c r="C231" s="147"/>
    </row>
    <row r="232" spans="1:3" x14ac:dyDescent="0.2">
      <c r="A232" s="146"/>
      <c r="B232" s="147"/>
      <c r="C232" s="147"/>
    </row>
    <row r="233" spans="1:3" ht="13.5" thickBot="1" x14ac:dyDescent="0.25">
      <c r="A233" s="148" t="s">
        <v>146</v>
      </c>
      <c r="B233" s="145">
        <f>SUM(B211:B232)</f>
        <v>0</v>
      </c>
    </row>
    <row r="234" spans="1:3" ht="21.75" thickBot="1" x14ac:dyDescent="0.25">
      <c r="A234" s="136" t="s">
        <v>147</v>
      </c>
      <c r="B234" s="145">
        <f>B233/8</f>
        <v>0</v>
      </c>
    </row>
    <row r="236" spans="1:3" x14ac:dyDescent="0.2">
      <c r="A236" s="149"/>
      <c r="B236" s="123"/>
    </row>
    <row r="237" spans="1:3" x14ac:dyDescent="0.2">
      <c r="A237" s="149" t="s">
        <v>98</v>
      </c>
      <c r="B237" s="123"/>
    </row>
    <row r="240" spans="1:3" ht="32.25" thickBot="1" x14ac:dyDescent="0.25">
      <c r="A240" s="152" t="s">
        <v>149</v>
      </c>
      <c r="B240" s="153">
        <f>+B33+B74+B114+B154+B194+B234</f>
        <v>0</v>
      </c>
    </row>
  </sheetData>
  <mergeCells count="1">
    <mergeCell ref="A41:C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960ABAEE202247AD85CDE635AD38C5" ma:contentTypeVersion="8" ma:contentTypeDescription="Create a new document." ma:contentTypeScope="" ma:versionID="db163cbdaca24ddc7742ca8da49fbe0e">
  <xsd:schema xmlns:xsd="http://www.w3.org/2001/XMLSchema" xmlns:xs="http://www.w3.org/2001/XMLSchema" xmlns:p="http://schemas.microsoft.com/office/2006/metadata/properties" xmlns:ns2="4feeac58-3392-4d32-b588-6b47fc683a29" targetNamespace="http://schemas.microsoft.com/office/2006/metadata/properties" ma:root="true" ma:fieldsID="e30e08cd2fdef24a91352e00e36ffc39" ns2:_="">
    <xsd:import namespace="4feeac58-3392-4d32-b588-6b47fc683a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eac58-3392-4d32-b588-6b47fc683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E267F9-2106-4CB8-B8F8-DCA203E2BD0B}">
  <ds:schemaRefs>
    <ds:schemaRef ds:uri="http://purl.org/dc/elements/1.1/"/>
    <ds:schemaRef ds:uri="http://schemas.microsoft.com/office/2006/metadata/properties"/>
    <ds:schemaRef ds:uri="4feeac58-3392-4d32-b588-6b47fc683a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0E2CEC8-16FB-4304-B58E-C398D7BA6E4E}">
  <ds:schemaRefs>
    <ds:schemaRef ds:uri="http://schemas.microsoft.com/sharepoint/v3/contenttype/forms"/>
  </ds:schemaRefs>
</ds:datastoreItem>
</file>

<file path=customXml/itemProps3.xml><?xml version="1.0" encoding="utf-8"?>
<ds:datastoreItem xmlns:ds="http://schemas.openxmlformats.org/officeDocument/2006/customXml" ds:itemID="{F5464DF4-9C28-4F5E-85FC-3157662B2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eac58-3392-4d32-b588-6b47fc683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vt:i4>
      </vt:variant>
    </vt:vector>
  </HeadingPairs>
  <TitlesOfParts>
    <vt:vector size="36" baseType="lpstr">
      <vt:lpstr>Financial Statement - Summary</vt:lpstr>
      <vt:lpstr>A.1</vt:lpstr>
      <vt:lpstr>A.2</vt:lpstr>
      <vt:lpstr>Monthly overview</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 </vt:lpstr>
      <vt:lpstr>January 2022</vt:lpstr>
      <vt:lpstr>February 2022</vt:lpstr>
      <vt:lpstr>March 2022</vt:lpstr>
      <vt:lpstr>April 2022</vt:lpstr>
      <vt:lpstr>May 2022</vt:lpstr>
      <vt:lpstr>June 2022</vt:lpstr>
      <vt:lpstr>July 2022</vt:lpstr>
      <vt:lpstr>August 2022</vt:lpstr>
      <vt:lpstr>September 2022</vt:lpstr>
      <vt:lpstr>October 2022</vt:lpstr>
      <vt:lpstr>November 2022</vt:lpstr>
      <vt:lpstr>December 2022</vt:lpstr>
      <vt:lpstr>January 2023</vt:lpstr>
      <vt:lpstr>February 2023</vt:lpstr>
      <vt:lpstr>March 2023</vt:lpstr>
      <vt:lpstr>April 2023</vt:lpstr>
      <vt:lpstr>May 2023</vt:lpstr>
      <vt:lpstr>June 2023</vt:lpstr>
      <vt:lpstr>July 2023</vt:lpstr>
      <vt:lpstr>Mode_of_transport__for_shared_car_travels_follow_the_rules_on_costs_eligibility</vt:lpstr>
    </vt:vector>
  </TitlesOfParts>
  <Manager/>
  <Company>EFSA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moravma</dc:creator>
  <cp:keywords/>
  <dc:description/>
  <cp:lastModifiedBy>BROVALL Anna Lisa</cp:lastModifiedBy>
  <cp:revision/>
  <dcterms:created xsi:type="dcterms:W3CDTF">2007-02-28T14:31:45Z</dcterms:created>
  <dcterms:modified xsi:type="dcterms:W3CDTF">2023-03-29T09:46:53Z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0x01010049960ABAEE202247AD85CDE635AD38C5</vt:lpwstr>
  </property>
</Properties>
</file>